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metadata.xml" ContentType="application/vnd.openxmlformats-officedocument.spreadsheetml.sheetMetadata+xml"/>
  <Override PartName="/xl/richData/rdrichvalue.xml" ContentType="application/vnd.ms-excel.rdrichvalue+xml"/>
  <Override PartName="/xl/richData/rdrichvaluestructure.xml" ContentType="application/vnd.ms-excel.rdrichvaluestructure+xml"/>
  <Override PartName="/xl/richData/rdRichValueTypes.xml" ContentType="application/vnd.ms-excel.rdrichvaluetypes+xml"/>
  <Override PartName="/xl/drawings/drawing1.xml" ContentType="application/vnd.openxmlformats-officedocument.drawing+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2.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9029"/>
  <workbookPr codeName="ThisWorkbook"/>
  <mc:AlternateContent xmlns:mc="http://schemas.openxmlformats.org/markup-compatibility/2006">
    <mc:Choice Requires="x15">
      <x15ac:absPath xmlns:x15ac="http://schemas.microsoft.com/office/spreadsheetml/2010/11/ac" url="U:\事務関係\【1.事務】\【5.入学願書】\"/>
    </mc:Choice>
  </mc:AlternateContent>
  <xr:revisionPtr revIDLastSave="0" documentId="13_ncr:1_{C2E9D65A-7E60-4343-8016-73594197E4D8}" xr6:coauthVersionLast="47" xr6:coauthVersionMax="47" xr10:uidLastSave="{00000000-0000-0000-0000-000000000000}"/>
  <bookViews>
    <workbookView xWindow="-120" yWindow="-120" windowWidth="29040" windowHeight="15720" xr2:uid="{00000000-000D-0000-FFFF-FFFF00000000}"/>
  </bookViews>
  <sheets>
    <sheet name="Form1_入学願書" sheetId="7" r:id="rId1"/>
    <sheet name="Form2_履歴書" sheetId="8" r:id="rId2"/>
    <sheet name="Form3_経費支弁書" sheetId="9" r:id="rId3"/>
    <sheet name="Ringual" sheetId="10" state="hidden" r:id="rId4"/>
    <sheet name="Lookups" sheetId="11" state="hidden" r:id="rId5"/>
  </sheets>
  <definedNames>
    <definedName name="_xlnm.Print_Area" localSheetId="0">Form1_入学願書!$A$1:$AS$40</definedName>
    <definedName name="_xlnm.Print_Area" localSheetId="1">Form2_履歴書!$A$1:$AT$86</definedName>
    <definedName name="_xlnm.Print_Area" localSheetId="2">Form3_経費支弁書!$A$1:$AQ$46</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EK2" i="10" l="1"/>
  <c r="EG2" i="10"/>
  <c r="EF2" i="10"/>
  <c r="L2" i="10"/>
  <c r="K10" i="8"/>
  <c r="BG6" i="11" l="1"/>
  <c r="BG7" i="11"/>
  <c r="BG8" i="11"/>
  <c r="BG9" i="11"/>
  <c r="BG10" i="11"/>
  <c r="BG11" i="11"/>
  <c r="BG12" i="11"/>
  <c r="BG13" i="11"/>
  <c r="BG14" i="11"/>
  <c r="BG15" i="11"/>
  <c r="BG16" i="11"/>
  <c r="BG17" i="11"/>
  <c r="BG18" i="11"/>
  <c r="BG19" i="11"/>
  <c r="BG20" i="11"/>
  <c r="BG21" i="11"/>
  <c r="BG22" i="11"/>
  <c r="BG23" i="11"/>
  <c r="BG24" i="11"/>
  <c r="BG25" i="11"/>
  <c r="BG26" i="11"/>
  <c r="BG27" i="11"/>
  <c r="BG28" i="11"/>
  <c r="BG29" i="11"/>
  <c r="BG30" i="11"/>
  <c r="BG31" i="11"/>
  <c r="BG32" i="11"/>
  <c r="BG33" i="11"/>
  <c r="BG34" i="11"/>
  <c r="BG5" i="11"/>
  <c r="DP2" i="10"/>
  <c r="DL2" i="10"/>
  <c r="DH2" i="10"/>
  <c r="DD2" i="10"/>
  <c r="CZ2" i="10"/>
  <c r="DN2" i="10"/>
  <c r="DM2" i="10"/>
  <c r="DJ2" i="10"/>
  <c r="DI2" i="10"/>
  <c r="DF2" i="10"/>
  <c r="DE2" i="10"/>
  <c r="DB2" i="10"/>
  <c r="DA2" i="10"/>
  <c r="CX2" i="10"/>
  <c r="CW2" i="10"/>
  <c r="CV2" i="10" a="1"/>
  <c r="CV2" i="10" s="1"/>
  <c r="CO2" i="10" a="1"/>
  <c r="CO2" i="10" s="1"/>
  <c r="AR6" i="11"/>
  <c r="AR7" i="11"/>
  <c r="AR8" i="11"/>
  <c r="AR9" i="11"/>
  <c r="AR10" i="11"/>
  <c r="AR5" i="11"/>
  <c r="AQ6" i="11"/>
  <c r="AQ7" i="11"/>
  <c r="AQ8" i="11"/>
  <c r="AQ9" i="11"/>
  <c r="AQ10" i="11"/>
  <c r="AQ5" i="11"/>
  <c r="AQ12" i="11"/>
  <c r="CE2" i="10"/>
  <c r="EQ2" i="10"/>
  <c r="DV2" i="10"/>
  <c r="EM2" i="10"/>
  <c r="EL2" i="10"/>
  <c r="DW2" i="10"/>
  <c r="FR2" i="10"/>
  <c r="CH2" i="10"/>
  <c r="CG2" i="10"/>
  <c r="CF2" i="10"/>
  <c r="CD2" i="10"/>
  <c r="CC2" i="10"/>
  <c r="BX2" i="10"/>
  <c r="FX2" i="10"/>
  <c r="FW2" i="10"/>
  <c r="FS2" i="10"/>
  <c r="FV2" i="10"/>
  <c r="FU2" i="10"/>
  <c r="FT2" i="10"/>
  <c r="FQ2" i="10"/>
  <c r="AY13" i="11"/>
  <c r="AY12" i="11"/>
  <c r="AX13" i="11"/>
  <c r="EO2" i="10" s="1"/>
  <c r="AX12" i="11"/>
  <c r="EI2" i="10" s="1"/>
  <c r="AV13" i="11"/>
  <c r="AV12" i="11"/>
  <c r="AU13" i="11"/>
  <c r="EN2" i="10" s="1"/>
  <c r="AU12" i="11"/>
  <c r="AR17" i="11"/>
  <c r="AR16" i="11"/>
  <c r="AR15" i="11"/>
  <c r="AR14" i="11"/>
  <c r="AR13" i="11"/>
  <c r="AR12" i="11"/>
  <c r="AQ17" i="11"/>
  <c r="AQ16" i="11"/>
  <c r="AQ15" i="11"/>
  <c r="AQ14" i="11"/>
  <c r="AQ13" i="11"/>
  <c r="CP2" i="10" l="1" a="1"/>
  <c r="CP2" i="10" s="1"/>
  <c r="CT2" i="10" a="1"/>
  <c r="CT2" i="10" s="1"/>
  <c r="CS2" i="10" a="1"/>
  <c r="CS2" i="10" s="1"/>
  <c r="EH2" i="10"/>
  <c r="BZ2" i="10" a="1"/>
  <c r="BZ2" i="10" s="1"/>
  <c r="BY2" i="10" a="1"/>
  <c r="BY2" i="10" s="1"/>
  <c r="BQ2" i="10"/>
  <c r="BP2" i="10"/>
  <c r="BO2" i="10"/>
  <c r="BM2" i="10"/>
  <c r="BN2" i="10"/>
  <c r="BL2" i="10"/>
  <c r="BK2" i="10"/>
  <c r="BJ2" i="10"/>
  <c r="BI2" i="10"/>
  <c r="BE2" i="10"/>
  <c r="BB2" i="10"/>
  <c r="AP2" i="10"/>
  <c r="AQ2" i="10" s="1"/>
  <c r="AO2" i="10"/>
  <c r="Z2" i="10"/>
  <c r="Y2" i="10"/>
  <c r="X2" i="10"/>
  <c r="W2" i="10"/>
  <c r="U2" i="10"/>
  <c r="Q3" i="10"/>
  <c r="C7" i="11"/>
  <c r="D7" i="11" s="1"/>
  <c r="B7" i="11"/>
  <c r="C76" i="8"/>
  <c r="S37" i="9"/>
  <c r="X29" i="9"/>
  <c r="K2" i="10" l="1"/>
  <c r="J12" i="11" a="1"/>
  <c r="J12" i="11" s="1"/>
  <c r="AG9" i="9"/>
  <c r="G42" i="9"/>
  <c r="L9" i="9"/>
  <c r="K8" i="8"/>
  <c r="BI4" i="11" l="1"/>
  <c r="BI5" i="11"/>
  <c r="BH3" i="11"/>
  <c r="DC3" i="11"/>
  <c r="DD3" i="11"/>
  <c r="FW3" i="11"/>
  <c r="HT2" i="10" s="1"/>
  <c r="GW3" i="11"/>
  <c r="GX3" i="11"/>
  <c r="GY3" i="11"/>
  <c r="GZ3" i="11"/>
  <c r="HA3" i="11"/>
  <c r="HB3" i="11"/>
  <c r="HC3" i="11"/>
  <c r="HD3" i="11"/>
  <c r="HE3" i="11"/>
  <c r="HF3" i="11"/>
  <c r="HG3" i="11"/>
  <c r="HH3" i="11"/>
  <c r="HI3" i="11"/>
  <c r="HJ3" i="11"/>
  <c r="HK3" i="11"/>
  <c r="HL3" i="11"/>
  <c r="HM3" i="11"/>
  <c r="BH4" i="11"/>
  <c r="DL4" i="11"/>
  <c r="DM4" i="11"/>
  <c r="DN4" i="11"/>
  <c r="GN4" i="11"/>
  <c r="GN3" i="11" s="1"/>
  <c r="T5" i="11" a="1"/>
  <c r="T5" i="11" s="1"/>
  <c r="AZ5" i="11" a="1"/>
  <c r="AZ5" i="11" s="1"/>
  <c r="BH5" i="11"/>
  <c r="CG5" i="11" a="1"/>
  <c r="CG5" i="11" s="1"/>
  <c r="CG4" i="11" s="1"/>
  <c r="DC5" i="11"/>
  <c r="EA5" i="11"/>
  <c r="EA6" i="11" s="1" a="1"/>
  <c r="EA6" i="11" s="1"/>
  <c r="B6" i="11"/>
  <c r="DD6" i="11"/>
  <c r="CR8" i="11"/>
  <c r="CS8" i="11"/>
  <c r="CT8" i="11"/>
  <c r="CJ10" i="11"/>
  <c r="CK10" i="11"/>
  <c r="CL10" i="11"/>
  <c r="CI10" i="11" l="1"/>
  <c r="CN10" i="11"/>
  <c r="CM10" i="11"/>
  <c r="B11" i="11" a="1"/>
  <c r="C11" i="11" a="1"/>
  <c r="C11" i="11" s="1"/>
  <c r="D11" i="11" a="1"/>
  <c r="D11" i="11" s="1"/>
  <c r="E11" i="11" a="1"/>
  <c r="E11" i="11" s="1"/>
  <c r="F11" i="11" a="1"/>
  <c r="F11" i="11" s="1"/>
  <c r="CJ11" i="11"/>
  <c r="CK11" i="11"/>
  <c r="CL11" i="11"/>
  <c r="CJ12" i="11"/>
  <c r="CK12" i="11"/>
  <c r="CL12" i="11"/>
  <c r="CJ13" i="11"/>
  <c r="CK13" i="11"/>
  <c r="CL13" i="11"/>
  <c r="CJ14" i="11"/>
  <c r="CK14" i="11"/>
  <c r="CL14" i="11"/>
  <c r="G15" i="11"/>
  <c r="G16" i="11" s="1"/>
  <c r="CJ15" i="11"/>
  <c r="CK15" i="11"/>
  <c r="CL15" i="11"/>
  <c r="CJ16" i="11"/>
  <c r="CK16" i="11"/>
  <c r="CL16" i="11"/>
  <c r="CJ17" i="11"/>
  <c r="CK17" i="11"/>
  <c r="CL17" i="11"/>
  <c r="CJ18" i="11"/>
  <c r="CK18" i="11"/>
  <c r="CL18" i="11"/>
  <c r="CJ19" i="11"/>
  <c r="CK19" i="11"/>
  <c r="CL19" i="11"/>
  <c r="CJ20" i="11"/>
  <c r="CK20" i="11"/>
  <c r="CL20" i="11"/>
  <c r="CI8" i="11" a="1"/>
  <c r="B11" i="11" l="1"/>
  <c r="S2" i="10"/>
  <c r="BI3" i="11"/>
  <c r="CI11" i="11"/>
  <c r="CM14" i="11"/>
  <c r="CI8" i="11"/>
  <c r="CM20" i="11"/>
  <c r="CI20" i="11"/>
  <c r="CM12" i="11"/>
  <c r="CN14" i="11"/>
  <c r="CI19" i="11"/>
  <c r="CN20" i="11"/>
  <c r="CM19" i="11"/>
  <c r="CI18" i="11"/>
  <c r="CM16" i="11"/>
  <c r="CI17" i="11"/>
  <c r="CI15" i="11"/>
  <c r="CI14" i="11"/>
  <c r="CI12" i="11"/>
  <c r="CM11" i="11"/>
  <c r="CM13" i="11"/>
  <c r="CI13" i="11"/>
  <c r="CN12" i="11"/>
  <c r="CN11" i="11"/>
  <c r="CM18" i="11"/>
  <c r="CN18" i="11"/>
  <c r="CN16" i="11"/>
  <c r="AB5" i="11" a="1"/>
  <c r="AB5" i="11" s="1"/>
  <c r="CN13" i="11"/>
  <c r="CN17" i="11"/>
  <c r="CN15" i="11"/>
  <c r="CM17" i="11"/>
  <c r="CM15" i="11"/>
  <c r="BA5" i="11"/>
  <c r="BA6" i="11" s="1" a="1"/>
  <c r="BA6" i="11" s="1"/>
  <c r="C6" i="11"/>
  <c r="B2" i="10" s="1"/>
  <c r="AF2" i="10" s="1" a="1"/>
  <c r="AF2" i="10" s="1"/>
  <c r="BB5" i="11"/>
  <c r="BB6" i="11" s="1" a="1"/>
  <c r="BB6" i="11" s="1"/>
  <c r="DX5" i="11"/>
  <c r="DX6" i="11" s="1" a="1"/>
  <c r="DX6" i="11" s="1"/>
  <c r="DZ5" i="11"/>
  <c r="DZ6" i="11" s="1" a="1"/>
  <c r="DZ6" i="11" s="1"/>
  <c r="S5" i="11"/>
  <c r="S6" i="11" s="1" a="1"/>
  <c r="S6" i="11" s="1"/>
  <c r="EB5" i="11"/>
  <c r="EB6" i="11" s="1" a="1"/>
  <c r="EB6" i="11" s="1"/>
  <c r="EE5" i="11"/>
  <c r="EE6" i="11" s="1" a="1"/>
  <c r="EE6" i="11" s="1"/>
  <c r="EC5" i="11"/>
  <c r="EC6" i="11" s="1" a="1"/>
  <c r="EC6" i="11" s="1"/>
  <c r="ED5" i="11"/>
  <c r="ED6" i="11" s="1" a="1"/>
  <c r="ED6" i="11" s="1"/>
  <c r="DY5" i="11"/>
  <c r="DY6" i="11" s="1" a="1"/>
  <c r="DY6" i="11" s="1"/>
  <c r="DC4" i="11"/>
  <c r="DC6" i="11" s="1"/>
  <c r="CI16" i="11"/>
  <c r="CN19" i="11"/>
  <c r="CH10" i="11"/>
  <c r="DL3" i="11" a="1"/>
  <c r="DL3" i="11" s="1"/>
  <c r="AG40" i="9"/>
  <c r="II2" i="10"/>
  <c r="IH2" i="10"/>
  <c r="IG2" i="10"/>
  <c r="IF2" i="10"/>
  <c r="IE2" i="10"/>
  <c r="AG39" i="9"/>
  <c r="G39" i="9"/>
  <c r="BD2" i="10"/>
  <c r="HR2" i="10" l="1"/>
  <c r="HS2" i="10" s="1"/>
  <c r="JA2" i="10"/>
  <c r="IT2" i="10"/>
  <c r="IS2" i="10"/>
  <c r="JH2" i="10"/>
  <c r="JB2" i="10"/>
  <c r="IZ2" i="10"/>
  <c r="IY2" i="10"/>
  <c r="IX2" i="10"/>
  <c r="IW2" i="10"/>
  <c r="IV2" i="10"/>
  <c r="IU2" i="10"/>
  <c r="CH11" i="11"/>
  <c r="CH14" i="11"/>
  <c r="CH12" i="11"/>
  <c r="CH15" i="11"/>
  <c r="CH13" i="11"/>
  <c r="AF13" i="11" a="1"/>
  <c r="AD16" i="11"/>
  <c r="AC16" i="11"/>
  <c r="AF5" i="11" a="1"/>
  <c r="AF5" i="11" s="1"/>
  <c r="GV3" i="11"/>
  <c r="FV3" i="11"/>
  <c r="CR10" i="11" a="1"/>
  <c r="CR10" i="11" s="1"/>
  <c r="HV2" i="10"/>
  <c r="N38" i="9"/>
  <c r="V11" i="9"/>
  <c r="R11" i="9"/>
  <c r="L11" i="9"/>
  <c r="J6" i="8"/>
  <c r="AN8" i="8"/>
  <c r="AJ8" i="8"/>
  <c r="X8" i="8"/>
  <c r="R8" i="8"/>
  <c r="AJ6" i="8"/>
  <c r="V2" i="10"/>
  <c r="M2" i="10"/>
  <c r="D2" i="10"/>
  <c r="C2" i="10"/>
  <c r="CH16" i="11" l="1"/>
  <c r="AF13" i="11"/>
  <c r="AJ13" i="11" s="1" a="1"/>
  <c r="AJ13" i="11" s="1"/>
  <c r="AJ5" i="11" a="1"/>
  <c r="AJ5" i="11" s="1"/>
  <c r="AB38" i="9"/>
  <c r="T2" i="10"/>
  <c r="HL4" i="11" l="1" a="1"/>
  <c r="HL4" i="11" s="1"/>
  <c r="AB2" i="10"/>
  <c r="N2" i="10"/>
  <c r="CX10" i="11" a="1"/>
  <c r="CX10" i="11" l="1"/>
</calcChain>
</file>

<file path=xl/comments1.xml><?xml version="1.0" encoding="utf-8"?>
<comments xmlns="http://schemas.openxmlformats.org/spreadsheetml/2006/main" xmlns:mc="http://schemas.openxmlformats.org/markup-compatibility/2006" xmlns:xr="http://schemas.microsoft.com/office/spreadsheetml/2014/revision" mc:Ignorable="xr">
  <authors>
    <author>太田亨</author>
  </authors>
  <commentList>
    <comment ref="AS1" authorId="0" shapeId="0" xr:uid="{2EE6CEAA-DB0C-4544-B30B-77DF965EC9F7}">
      <text>
        <r>
          <rPr>
            <b/>
            <sz val="10"/>
            <color indexed="81"/>
            <rFont val="游ゴシック"/>
            <family val="3"/>
            <charset val="128"/>
            <scheme val="minor"/>
          </rPr>
          <t xml:space="preserve">
Please fill in all in </t>
        </r>
        <r>
          <rPr>
            <b/>
            <u/>
            <sz val="10"/>
            <color indexed="81"/>
            <rFont val="游ゴシック"/>
            <family val="3"/>
            <charset val="128"/>
            <scheme val="minor"/>
          </rPr>
          <t>CAPITAL</t>
        </r>
        <r>
          <rPr>
            <b/>
            <sz val="10"/>
            <color indexed="81"/>
            <rFont val="游ゴシック"/>
            <family val="3"/>
            <charset val="128"/>
            <scheme val="minor"/>
          </rPr>
          <t xml:space="preserve"> letters (upper case).</t>
        </r>
      </text>
    </comment>
    <comment ref="O7" authorId="0" shapeId="0" xr:uid="{8BC55A8E-D29A-48DE-9F2E-2201F6D097FA}">
      <text>
        <r>
          <rPr>
            <b/>
            <sz val="9"/>
            <color indexed="81"/>
            <rFont val="游ゴシック"/>
            <family val="3"/>
            <charset val="128"/>
            <scheme val="minor"/>
          </rPr>
          <t xml:space="preserve">
Please write the same full name as on your passport.</t>
        </r>
        <r>
          <rPr>
            <sz val="9"/>
            <color indexed="81"/>
            <rFont val="游ゴシック"/>
            <family val="3"/>
            <charset val="128"/>
            <scheme val="minor"/>
          </rPr>
          <t xml:space="preserve">
</t>
        </r>
      </text>
    </comment>
    <comment ref="AS8" authorId="0" shapeId="0" xr:uid="{1E3BD265-0B28-444E-8B0E-3AF509511818}">
      <text>
        <r>
          <rPr>
            <b/>
            <sz val="9"/>
            <color indexed="81"/>
            <rFont val="游ゴシック"/>
            <family val="3"/>
            <charset val="128"/>
            <scheme val="minor"/>
          </rPr>
          <t xml:space="preserve">
Please attached the face photo data in jpeg/png</t>
        </r>
      </text>
    </comment>
    <comment ref="B9" authorId="0" shapeId="0" xr:uid="{F70C66DC-F957-487F-B266-F4ACC7DAA3E1}">
      <text>
        <r>
          <rPr>
            <sz val="9"/>
            <color indexed="81"/>
            <rFont val="MS P ゴシック"/>
            <family val="3"/>
            <charset val="128"/>
          </rPr>
          <t xml:space="preserve">
</t>
        </r>
        <r>
          <rPr>
            <b/>
            <sz val="9"/>
            <color indexed="81"/>
            <rFont val="游ゴシック"/>
            <family val="3"/>
            <charset val="128"/>
            <scheme val="minor"/>
          </rPr>
          <t>Please write the date in the format YYYY/MM/DD. (e.g. 1999/12/31)</t>
        </r>
      </text>
    </comment>
    <comment ref="H11" authorId="0" shapeId="0" xr:uid="{3D25A36B-4E98-4AD7-AD61-E259E04FC11E}">
      <text>
        <r>
          <rPr>
            <b/>
            <sz val="9"/>
            <color indexed="81"/>
            <rFont val="游ゴシック"/>
            <family val="3"/>
            <charset val="128"/>
            <scheme val="minor"/>
          </rPr>
          <t xml:space="preserve">
Address as shown on your passport or any official documents</t>
        </r>
        <r>
          <rPr>
            <sz val="9"/>
            <color indexed="81"/>
            <rFont val="MS P ゴシック"/>
            <family val="3"/>
            <charset val="128"/>
          </rPr>
          <t xml:space="preserve">
</t>
        </r>
      </text>
    </comment>
    <comment ref="AQ14" authorId="0" shapeId="0" xr:uid="{06A65869-3B46-42ED-A00A-B66F1AB3D02F}">
      <text>
        <r>
          <rPr>
            <b/>
            <sz val="9"/>
            <color indexed="81"/>
            <rFont val="游ゴシック"/>
            <family val="3"/>
            <charset val="128"/>
            <scheme val="minor"/>
          </rPr>
          <t>Please enter one test with the best grade.</t>
        </r>
        <r>
          <rPr>
            <sz val="9"/>
            <color indexed="81"/>
            <rFont val="游ゴシック"/>
            <family val="3"/>
            <charset val="128"/>
            <scheme val="minor"/>
          </rPr>
          <t xml:space="preserve">
</t>
        </r>
      </text>
    </comment>
    <comment ref="AO28" authorId="0" shapeId="0" xr:uid="{E99E330B-E525-4654-B465-8A702DB04F5A}">
      <text>
        <r>
          <rPr>
            <b/>
            <sz val="9"/>
            <color indexed="81"/>
            <rFont val="游ゴシック"/>
            <family val="3"/>
            <charset val="128"/>
            <scheme val="minor"/>
          </rPr>
          <t xml:space="preserve">
When you have no relatives in Japan, please write ‘N/A’ in the ‘name’ field</t>
        </r>
        <r>
          <rPr>
            <b/>
            <sz val="9"/>
            <color indexed="81"/>
            <rFont val="MS P ゴシック"/>
            <family val="3"/>
            <charset val="128"/>
          </rPr>
          <t>.</t>
        </r>
        <r>
          <rPr>
            <sz val="9"/>
            <color indexed="81"/>
            <rFont val="MS P ゴシック"/>
            <family val="3"/>
            <charset val="128"/>
          </rPr>
          <t xml:space="preserve">
</t>
        </r>
      </text>
    </comment>
    <comment ref="AO33" authorId="0" shapeId="0" xr:uid="{BC507EA6-277F-4DBF-A42D-E772E9D5F802}">
      <text>
        <r>
          <rPr>
            <b/>
            <sz val="9"/>
            <color indexed="81"/>
            <rFont val="游ゴシック"/>
            <family val="3"/>
            <charset val="128"/>
            <scheme val="minor"/>
          </rPr>
          <t>If there are two sponsors, write ① and ② in the column and fill in the information for both sponsors in the same column.
e.g.)
① Shinzo Abe
② Fumio Kishida</t>
        </r>
        <r>
          <rPr>
            <sz val="9"/>
            <color indexed="81"/>
            <rFont val="MS P ゴシック"/>
            <family val="3"/>
            <charset val="128"/>
          </rPr>
          <t xml:space="preserve">
</t>
        </r>
      </text>
    </comment>
    <comment ref="AS33" authorId="0" shapeId="0" xr:uid="{587048D1-E31C-4428-9664-C0981B93673B}">
      <text>
        <r>
          <rPr>
            <b/>
            <sz val="9"/>
            <color indexed="81"/>
            <rFont val="游ゴシック"/>
            <family val="3"/>
            <charset val="128"/>
            <scheme val="minor"/>
          </rPr>
          <t>Please write the sponsor's full name.</t>
        </r>
        <r>
          <rPr>
            <sz val="9"/>
            <color indexed="81"/>
            <rFont val="游ゴシック"/>
            <family val="3"/>
            <charset val="128"/>
            <scheme val="minor"/>
          </rPr>
          <t xml:space="preserve">
</t>
        </r>
        <r>
          <rPr>
            <b/>
            <sz val="9"/>
            <color indexed="81"/>
            <rFont val="游ゴシック"/>
            <family val="3"/>
            <charset val="128"/>
            <scheme val="minor"/>
          </rPr>
          <t>Also please fill in the exact relationship.</t>
        </r>
      </text>
    </comment>
    <comment ref="AO35" authorId="0" shapeId="0" xr:uid="{AE6530BB-A108-47CA-9811-ABFAD1F5A9D9}">
      <text>
        <r>
          <rPr>
            <b/>
            <sz val="9"/>
            <color indexed="81"/>
            <rFont val="游ゴシック"/>
            <family val="3"/>
            <charset val="128"/>
            <scheme val="minor"/>
          </rPr>
          <t xml:space="preserve">Please enter the currency code here. For example, </t>
        </r>
        <r>
          <rPr>
            <b/>
            <u/>
            <sz val="9"/>
            <color indexed="81"/>
            <rFont val="游ゴシック"/>
            <family val="3"/>
            <charset val="128"/>
            <scheme val="minor"/>
          </rPr>
          <t>USD</t>
        </r>
        <r>
          <rPr>
            <b/>
            <sz val="9"/>
            <color indexed="81"/>
            <rFont val="游ゴシック"/>
            <family val="3"/>
            <charset val="128"/>
            <scheme val="minor"/>
          </rPr>
          <t xml:space="preserve"> for US dollars and </t>
        </r>
        <r>
          <rPr>
            <b/>
            <u/>
            <sz val="9"/>
            <color indexed="81"/>
            <rFont val="游ゴシック"/>
            <family val="3"/>
            <charset val="128"/>
            <scheme val="minor"/>
          </rPr>
          <t>EUR</t>
        </r>
        <r>
          <rPr>
            <b/>
            <sz val="9"/>
            <color indexed="81"/>
            <rFont val="游ゴシック"/>
            <family val="3"/>
            <charset val="128"/>
            <scheme val="minor"/>
          </rPr>
          <t xml:space="preserve"> for euros.</t>
        </r>
        <r>
          <rPr>
            <sz val="9"/>
            <color indexed="81"/>
            <rFont val="MS P ゴシック"/>
            <family val="3"/>
            <charset val="128"/>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太田亨</author>
  </authors>
  <commentList>
    <comment ref="AT1" authorId="0" shapeId="0" xr:uid="{9A868745-70B7-467F-AA27-68A345BAEF1F}">
      <text>
        <r>
          <rPr>
            <b/>
            <sz val="11"/>
            <color indexed="81"/>
            <rFont val="游ゴシック"/>
            <family val="3"/>
            <charset val="128"/>
            <scheme val="minor"/>
          </rPr>
          <t>Please fill in all in CAPITAL letters (upper case).</t>
        </r>
      </text>
    </comment>
    <comment ref="AS15" authorId="0" shapeId="0" xr:uid="{B31FBC4A-CF96-445D-8FCD-03F9BCC62FFB}">
      <text>
        <r>
          <rPr>
            <b/>
            <sz val="9"/>
            <color indexed="81"/>
            <rFont val="游ゴシック"/>
            <family val="3"/>
            <charset val="128"/>
            <scheme val="minor"/>
          </rPr>
          <t xml:space="preserve">
Please write the full name of the family member.</t>
        </r>
        <r>
          <rPr>
            <sz val="9"/>
            <color indexed="81"/>
            <rFont val="MS P ゴシック"/>
            <family val="3"/>
            <charset val="128"/>
          </rPr>
          <t xml:space="preserve">
</t>
        </r>
      </text>
    </comment>
    <comment ref="J28" authorId="0" shapeId="0" xr:uid="{55045BBA-9526-4D5B-B454-7DF492EA9D7E}">
      <text>
        <r>
          <rPr>
            <b/>
            <sz val="9"/>
            <color indexed="81"/>
            <rFont val="游ゴシック"/>
            <family val="3"/>
            <charset val="128"/>
            <scheme val="minor"/>
          </rPr>
          <t>Please write your entire educational background, from primary/elementary school to higher secondary school and university. If there are gaps, please explain why on a separate sheet of paper.</t>
        </r>
        <r>
          <rPr>
            <b/>
            <sz val="9"/>
            <color indexed="81"/>
            <rFont val="MS P ゴシック"/>
            <family val="3"/>
            <charset val="128"/>
          </rPr>
          <t xml:space="preserve">
</t>
        </r>
      </text>
    </comment>
    <comment ref="AS37" authorId="0" shapeId="0" xr:uid="{87136574-BC27-41DA-8319-C1721E1793E1}">
      <text>
        <r>
          <rPr>
            <b/>
            <sz val="9"/>
            <color indexed="81"/>
            <rFont val="游ゴシック"/>
            <family val="3"/>
            <charset val="128"/>
            <scheme val="minor"/>
          </rPr>
          <t xml:space="preserve">Please do not omit the names of schools or workplaces. For addresses, include all details starting from the room number/street address. Since this will be submitted to immigration authorities, intentional omissions or missing information should be strictly avoided.
</t>
        </r>
      </text>
    </comment>
    <comment ref="AR39" authorId="0" shapeId="0" xr:uid="{B7B7D473-2163-451E-875C-44138E4CE05D}">
      <text>
        <r>
          <rPr>
            <b/>
            <sz val="9"/>
            <color indexed="81"/>
            <rFont val="游ゴシック"/>
            <family val="3"/>
            <charset val="128"/>
            <scheme val="minor"/>
          </rPr>
          <t>Please fill in how many hours you have studied Japanese. If you are self-studying, please write “Self-Study” in the school name field and write the approximate number of hours you have studied.</t>
        </r>
      </text>
    </comment>
    <comment ref="Q49" authorId="0" shapeId="0" xr:uid="{1D68AED9-2787-4FA0-8AB8-731244543A5C}">
      <text>
        <r>
          <rPr>
            <b/>
            <sz val="9"/>
            <color indexed="81"/>
            <rFont val="游ゴシック"/>
            <family val="3"/>
            <charset val="128"/>
            <scheme val="minor"/>
          </rPr>
          <t>If you have applied for a COE in the past, you must clearly state it here. The Immigration Bureau keeps records of all COE applications, so if you do not declare this accurately, your application will be rejected.</t>
        </r>
      </text>
    </comment>
    <comment ref="X54" authorId="0" shapeId="0" xr:uid="{4AF29588-9FD7-40C3-8EB5-B026BF780D71}">
      <text>
        <r>
          <rPr>
            <b/>
            <sz val="9"/>
            <color indexed="81"/>
            <rFont val="游ゴシック"/>
            <family val="3"/>
            <charset val="128"/>
            <scheme val="minor"/>
          </rPr>
          <t>Your entry history is recorded in the immigration bureau’s database. If you report an incorrect number of entries to Japan, your Certificate of Eligibility (COE) application may be rejected. Please be careful and fill it out accurately.</t>
        </r>
        <r>
          <rPr>
            <sz val="9"/>
            <color indexed="81"/>
            <rFont val="MS P ゴシック"/>
            <family val="3"/>
            <charset val="128"/>
          </rPr>
          <t xml:space="preserve">
</t>
        </r>
      </text>
    </comment>
    <comment ref="AI58" authorId="0" shapeId="0" xr:uid="{FBA79AE9-2726-4F24-86BA-8708933445A1}">
      <text>
        <r>
          <rPr>
            <b/>
            <sz val="9"/>
            <color indexed="81"/>
            <rFont val="游ゴシック"/>
            <family val="3"/>
            <charset val="128"/>
            <scheme val="minor"/>
          </rPr>
          <t xml:space="preserve">
Please enter your most recent entry into Japan in section (1).
In section (2), enter the next most recent entry</t>
        </r>
        <r>
          <rPr>
            <sz val="9"/>
            <color indexed="81"/>
            <rFont val="MS P ゴシック"/>
            <family val="3"/>
            <charset val="128"/>
          </rPr>
          <t xml:space="preserve">
</t>
        </r>
      </text>
    </comment>
    <comment ref="C76" authorId="0" shapeId="0" xr:uid="{36649368-6E6F-4787-B37D-30C101530C5F}">
      <text>
        <r>
          <rPr>
            <b/>
            <sz val="9"/>
            <color indexed="81"/>
            <rFont val="游ゴシック"/>
            <family val="3"/>
            <charset val="128"/>
            <scheme val="minor"/>
          </rPr>
          <t>This field is automatically filled in from "Plans upon Completion
of Study at Unitas" on Form 1.</t>
        </r>
      </text>
    </comment>
    <comment ref="AI77" authorId="0" shapeId="0" xr:uid="{597FBA7B-630C-4335-951D-CA9E8358B42C}">
      <text>
        <r>
          <rPr>
            <b/>
            <sz val="9"/>
            <color indexed="81"/>
            <rFont val="游ゴシック"/>
            <family val="3"/>
            <charset val="128"/>
            <scheme val="minor"/>
          </rPr>
          <t>If you wish to stp up to a Japanese university, graduate school, or vocational school, please fill in this section. If you have not yet decided on a school and major, please write “Not Decided Yet.”</t>
        </r>
        <r>
          <rPr>
            <sz val="9"/>
            <color indexed="81"/>
            <rFont val="MS P ゴシック"/>
            <family val="3"/>
            <charset val="128"/>
          </rPr>
          <t xml:space="preserve">
</t>
        </r>
      </text>
    </comment>
    <comment ref="J79" authorId="0" shapeId="0" xr:uid="{51F6EC95-0D98-4855-9E04-ABF18CF727F8}">
      <text>
        <r>
          <rPr>
            <b/>
            <sz val="9"/>
            <color indexed="81"/>
            <rFont val="游ゴシック"/>
            <family val="3"/>
            <charset val="128"/>
            <scheme val="minor"/>
          </rPr>
          <t>If you select “Other” in Form 1, please write here what you will do specifically.</t>
        </r>
        <r>
          <rPr>
            <sz val="9"/>
            <color indexed="81"/>
            <rFont val="MS P ゴシック"/>
            <family val="3"/>
            <charset val="128"/>
          </rPr>
          <t xml:space="preserve">
</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太田亨</author>
  </authors>
  <commentList>
    <comment ref="AQ1" authorId="0" shapeId="0" xr:uid="{8F1199C7-76FA-4D50-9A21-8597FD03E83B}">
      <text>
        <r>
          <rPr>
            <b/>
            <sz val="11"/>
            <color indexed="81"/>
            <rFont val="游ゴシック"/>
            <family val="3"/>
            <charset val="128"/>
            <scheme val="minor"/>
          </rPr>
          <t xml:space="preserve">Please fill in all in CAPITAL letters (upper case).
</t>
        </r>
      </text>
    </comment>
    <comment ref="C23" authorId="0" shapeId="0" xr:uid="{979CA3BA-39A9-4740-89F5-1BF7C25E2A97}">
      <text>
        <r>
          <rPr>
            <b/>
            <sz val="9"/>
            <color indexed="81"/>
            <rFont val="游ゴシック"/>
            <family val="3"/>
            <charset val="128"/>
            <scheme val="minor"/>
          </rPr>
          <t>If your parents are not your sponsors, briefly explain why they are not your sponsors and why another person could sponsor you.</t>
        </r>
        <r>
          <rPr>
            <sz val="9"/>
            <color indexed="81"/>
            <rFont val="MS P ゴシック"/>
            <family val="3"/>
            <charset val="128"/>
          </rPr>
          <t xml:space="preserve">
</t>
        </r>
      </text>
    </comment>
    <comment ref="X29" authorId="0" shapeId="0" xr:uid="{52C04DE0-AADF-41C5-822E-F75BE541D90A}">
      <text>
        <r>
          <rPr>
            <b/>
            <sz val="9"/>
            <color indexed="81"/>
            <rFont val="游ゴシック"/>
            <family val="3"/>
            <charset val="128"/>
            <scheme val="minor"/>
          </rPr>
          <t>Please check the box for 6 months or 1 year. Tuition fees will be entered automatically.</t>
        </r>
      </text>
    </comment>
    <comment ref="F37" authorId="0" shapeId="0" xr:uid="{0B12F51A-747A-49D7-AEB6-CAC3361A35D9}">
      <text>
        <r>
          <rPr>
            <b/>
            <sz val="9"/>
            <color indexed="81"/>
            <rFont val="游ゴシック"/>
            <family val="3"/>
            <charset val="128"/>
            <scheme val="minor"/>
          </rPr>
          <t xml:space="preserve">Select the hours from the drop-down menu, and the income will be automatically entered. (With a student visa, you can work up to 28 hours per week.)
</t>
        </r>
      </text>
    </comment>
    <comment ref="AG39" authorId="0" shapeId="0" xr:uid="{E358B7C9-FF01-4495-A3F5-506CA5E7B76B}">
      <text>
        <r>
          <rPr>
            <b/>
            <sz val="9"/>
            <color indexed="81"/>
            <rFont val="游ゴシック"/>
            <family val="3"/>
            <charset val="128"/>
            <scheme val="minor"/>
          </rPr>
          <t>If there are two sponsors, write ① and ② in the column and fill in the information for both sponsors in the same column.
e.g.)
① TOKYO, SHINJUKU,
② KYOTO, KIYOMIZU,</t>
        </r>
      </text>
    </comment>
    <comment ref="AG42" authorId="0" shapeId="0" xr:uid="{FF005AD3-7EF3-40C3-A423-ECEF7610F14F}">
      <text>
        <r>
          <rPr>
            <b/>
            <sz val="9"/>
            <color indexed="81"/>
            <rFont val="游ゴシック"/>
            <family val="3"/>
            <charset val="128"/>
            <scheme val="minor"/>
          </rPr>
          <t>Please provide the sponsor's office phone number, as Tokyo Immigration may call to verify the facts.</t>
        </r>
        <r>
          <rPr>
            <sz val="9"/>
            <color indexed="81"/>
            <rFont val="MS P ゴシック"/>
            <family val="3"/>
            <charset val="128"/>
          </rPr>
          <t xml:space="preserve">
</t>
        </r>
      </text>
    </comment>
  </commentList>
</comments>
</file>

<file path=xl/metadata.xml><?xml version="1.0" encoding="utf-8"?>
<metadata xmlns="http://schemas.openxmlformats.org/spreadsheetml/2006/main" xmlns:xlrd="http://schemas.microsoft.com/office/spreadsheetml/2017/richdata" xmlns:xda="http://schemas.microsoft.com/office/spreadsheetml/2017/dynamicarray">
  <metadataTypes count="2">
    <metadataType name="XLDAPR" minSupportedVersion="120000" copy="1" pasteAll="1" pasteValues="1" merge="1" splitFirst="1" rowColShift="1" clearFormats="1" clearComments="1" assign="1" coerce="1" cellMeta="1"/>
    <metadataType name="XLRICHVALUE" minSupportedVersion="120000" copy="1" pasteAll="1" pasteValues="1" merge="1" splitFirst="1" rowColShift="1" clearFormats="1" clearComments="1" assign="1" coerce="1"/>
  </metadataTypes>
  <futureMetadata name="XLDAPR" count="1">
    <bk>
      <extLst>
        <ext uri="{bdbb8cdc-fa1e-496e-a857-3c3f30c029c3}">
          <xda:dynamicArrayProperties fDynamic="1" fCollapsed="0"/>
        </ext>
      </extLst>
    </bk>
  </futureMetadata>
  <futureMetadata name="XLRICHVALUE" count="1">
    <bk>
      <extLst>
        <ext uri="{3e2802c4-a4d2-4d8b-9148-e3be6c30e623}">
          <xlrd:rvb i="0"/>
        </ext>
      </extLst>
    </bk>
  </futureMetadata>
  <cellMetadata count="1">
    <bk>
      <rc t="1" v="0"/>
    </bk>
  </cellMetadata>
  <valueMetadata count="1">
    <bk>
      <rc t="2" v="0"/>
    </bk>
  </valueMetadata>
</metadata>
</file>

<file path=xl/sharedStrings.xml><?xml version="1.0" encoding="utf-8"?>
<sst xmlns="http://schemas.openxmlformats.org/spreadsheetml/2006/main" count="1524" uniqueCount="1216">
  <si>
    <t>履   歴   書</t>
  </si>
  <si>
    <t>経 費 支 弁 書</t>
  </si>
  <si>
    <t>日本国法務大臣　殿</t>
  </si>
  <si>
    <t>年</t>
    <rPh sb="0" eb="1">
      <t>ネン</t>
    </rPh>
    <phoneticPr fontId="3"/>
  </si>
  <si>
    <t>Year</t>
    <phoneticPr fontId="3"/>
  </si>
  <si>
    <t>Month</t>
    <phoneticPr fontId="3"/>
  </si>
  <si>
    <t>To Japanese Minister of Justice</t>
    <phoneticPr fontId="5"/>
  </si>
  <si>
    <t>Statement of Financial Responsibility</t>
    <phoneticPr fontId="5"/>
  </si>
  <si>
    <t>Nationality</t>
    <phoneticPr fontId="5"/>
  </si>
  <si>
    <t>年</t>
    <rPh sb="0" eb="1">
      <t>ネン</t>
    </rPh>
    <phoneticPr fontId="5"/>
  </si>
  <si>
    <t>月</t>
    <rPh sb="0" eb="1">
      <t>ガツ</t>
    </rPh>
    <phoneticPr fontId="5"/>
  </si>
  <si>
    <t>Date of birth</t>
    <phoneticPr fontId="5"/>
  </si>
  <si>
    <t>Year</t>
    <phoneticPr fontId="5"/>
  </si>
  <si>
    <t>Month</t>
    <phoneticPr fontId="5"/>
  </si>
  <si>
    <t>Day</t>
    <phoneticPr fontId="5"/>
  </si>
  <si>
    <t>/</t>
    <phoneticPr fontId="5"/>
  </si>
  <si>
    <t>週</t>
    <rPh sb="0" eb="1">
      <t>シュウ</t>
    </rPh>
    <phoneticPr fontId="5"/>
  </si>
  <si>
    <t>円程度の予定</t>
    <rPh sb="0" eb="1">
      <t>エン</t>
    </rPh>
    <rPh sb="1" eb="3">
      <t>テイド</t>
    </rPh>
    <rPh sb="4" eb="6">
      <t>ヨテイ</t>
    </rPh>
    <phoneticPr fontId="5"/>
  </si>
  <si>
    <t>月</t>
    <rPh sb="0" eb="1">
      <t>ツキ</t>
    </rPh>
    <phoneticPr fontId="5"/>
  </si>
  <si>
    <t>Full name</t>
    <phoneticPr fontId="5"/>
  </si>
  <si>
    <t>E-mail</t>
  </si>
  <si>
    <t xml:space="preserve"> Personal  History</t>
    <phoneticPr fontId="5"/>
  </si>
  <si>
    <t>以上のことはすべて真実であります。また経費支弁が困難となった場合は、速やかに帰国することを誓約します。</t>
    <rPh sb="0" eb="2">
      <t>イジョウ</t>
    </rPh>
    <rPh sb="9" eb="11">
      <t>シンジツ</t>
    </rPh>
    <rPh sb="19" eb="23">
      <t>ケイヒシベン</t>
    </rPh>
    <rPh sb="24" eb="26">
      <t>コンナン</t>
    </rPh>
    <rPh sb="30" eb="32">
      <t>バアイ</t>
    </rPh>
    <rPh sb="34" eb="35">
      <t>スミ</t>
    </rPh>
    <rPh sb="38" eb="40">
      <t>キコク</t>
    </rPh>
    <rPh sb="45" eb="47">
      <t>セイヤク</t>
    </rPh>
    <phoneticPr fontId="3"/>
  </si>
  <si>
    <t>/</t>
    <phoneticPr fontId="3"/>
  </si>
  <si>
    <t>（</t>
    <phoneticPr fontId="3"/>
  </si>
  <si>
    <t>級</t>
    <rPh sb="0" eb="1">
      <t>キュウ</t>
    </rPh>
    <phoneticPr fontId="3"/>
  </si>
  <si>
    <t>月</t>
    <rPh sb="0" eb="1">
      <t>ツキ</t>
    </rPh>
    <phoneticPr fontId="3"/>
  </si>
  <si>
    <r>
      <t xml:space="preserve">申込日 </t>
    </r>
    <r>
      <rPr>
        <b/>
        <sz val="9"/>
        <rFont val="ＭＳ Ｐゴシック"/>
        <family val="3"/>
        <charset val="128"/>
      </rPr>
      <t>Date：</t>
    </r>
    <rPh sb="0" eb="2">
      <t>モウシコミ</t>
    </rPh>
    <rPh sb="2" eb="3">
      <t>ヒ</t>
    </rPh>
    <phoneticPr fontId="3"/>
  </si>
  <si>
    <t>書式 Form-2</t>
    <rPh sb="0" eb="2">
      <t>ショシキ</t>
    </rPh>
    <phoneticPr fontId="3"/>
  </si>
  <si>
    <r>
      <t>２．国籍</t>
    </r>
    <r>
      <rPr>
        <sz val="8"/>
        <rFont val="ＭＳ Ｐゴシック"/>
        <family val="3"/>
        <charset val="128"/>
      </rPr>
      <t xml:space="preserve">  </t>
    </r>
    <r>
      <rPr>
        <sz val="9"/>
        <rFont val="ＭＳ Ｐゴシック"/>
        <family val="3"/>
        <charset val="128"/>
      </rPr>
      <t>Nationality ：</t>
    </r>
    <rPh sb="2" eb="4">
      <t>コクセキ</t>
    </rPh>
    <phoneticPr fontId="3"/>
  </si>
  <si>
    <r>
      <t xml:space="preserve">年 </t>
    </r>
    <r>
      <rPr>
        <sz val="9"/>
        <rFont val="ＭＳ Ｐゴシック"/>
        <family val="3"/>
        <charset val="128"/>
      </rPr>
      <t>Year</t>
    </r>
    <rPh sb="0" eb="1">
      <t>ネン</t>
    </rPh>
    <phoneticPr fontId="5"/>
  </si>
  <si>
    <r>
      <t>月</t>
    </r>
    <r>
      <rPr>
        <sz val="9"/>
        <rFont val="ＭＳ Ｐゴシック"/>
        <family val="3"/>
        <charset val="128"/>
      </rPr>
      <t xml:space="preserve"> Month</t>
    </r>
    <rPh sb="0" eb="1">
      <t>ガツ</t>
    </rPh>
    <phoneticPr fontId="5"/>
  </si>
  <si>
    <r>
      <t>日</t>
    </r>
    <r>
      <rPr>
        <sz val="9"/>
        <rFont val="ＭＳ Ｐゴシック"/>
        <family val="3"/>
        <charset val="128"/>
      </rPr>
      <t xml:space="preserve"> Day</t>
    </r>
    <rPh sb="0" eb="1">
      <t>ニチ</t>
    </rPh>
    <phoneticPr fontId="5"/>
  </si>
  <si>
    <r>
      <t xml:space="preserve">５．現住所 </t>
    </r>
    <r>
      <rPr>
        <sz val="9"/>
        <rFont val="ＭＳ Ｐゴシック"/>
        <family val="3"/>
        <charset val="128"/>
      </rPr>
      <t>Present Address ：</t>
    </r>
    <rPh sb="2" eb="5">
      <t>ゲンジュウショ</t>
    </rPh>
    <phoneticPr fontId="5"/>
  </si>
  <si>
    <r>
      <t>氏名</t>
    </r>
    <r>
      <rPr>
        <sz val="9"/>
        <rFont val="ＭＳ Ｐゴシック"/>
        <family val="3"/>
        <charset val="128"/>
      </rPr>
      <t xml:space="preserve">
</t>
    </r>
    <r>
      <rPr>
        <sz val="8"/>
        <rFont val="ＭＳ Ｐゴシック"/>
        <family val="3"/>
        <charset val="128"/>
      </rPr>
      <t>Name</t>
    </r>
    <rPh sb="0" eb="2">
      <t>シメイ</t>
    </rPh>
    <phoneticPr fontId="5"/>
  </si>
  <si>
    <r>
      <t>生年月日</t>
    </r>
    <r>
      <rPr>
        <sz val="9"/>
        <rFont val="ＭＳ Ｐゴシック"/>
        <family val="3"/>
        <charset val="128"/>
      </rPr>
      <t xml:space="preserve">
</t>
    </r>
    <r>
      <rPr>
        <sz val="8"/>
        <rFont val="ＭＳ Ｐゴシック"/>
        <family val="3"/>
        <charset val="128"/>
      </rPr>
      <t>Date of Birth</t>
    </r>
    <rPh sb="0" eb="2">
      <t>セイネン</t>
    </rPh>
    <rPh sb="2" eb="4">
      <t>ガッピ</t>
    </rPh>
    <phoneticPr fontId="5"/>
  </si>
  <si>
    <r>
      <t>職業</t>
    </r>
    <r>
      <rPr>
        <sz val="9"/>
        <rFont val="ＭＳ Ｐゴシック"/>
        <family val="3"/>
        <charset val="128"/>
      </rPr>
      <t xml:space="preserve">
</t>
    </r>
    <r>
      <rPr>
        <sz val="8"/>
        <rFont val="ＭＳ Ｐゴシック"/>
        <family val="3"/>
        <charset val="128"/>
      </rPr>
      <t>Occupation</t>
    </r>
    <rPh sb="0" eb="2">
      <t>ショクギョウ</t>
    </rPh>
    <phoneticPr fontId="5"/>
  </si>
  <si>
    <r>
      <t>７．学歴　</t>
    </r>
    <r>
      <rPr>
        <sz val="9"/>
        <rFont val="ＭＳ Ｐゴシック"/>
        <family val="3"/>
        <charset val="128"/>
      </rPr>
      <t>Education</t>
    </r>
    <r>
      <rPr>
        <sz val="10"/>
        <rFont val="ＭＳ Ｐゴシック"/>
        <family val="3"/>
        <charset val="128"/>
      </rPr>
      <t xml:space="preserve"> ：</t>
    </r>
    <rPh sb="2" eb="4">
      <t>ガクレキ</t>
    </rPh>
    <phoneticPr fontId="5"/>
  </si>
  <si>
    <t>/</t>
    <phoneticPr fontId="5"/>
  </si>
  <si>
    <r>
      <t>所在地</t>
    </r>
    <r>
      <rPr>
        <sz val="8"/>
        <rFont val="ＭＳ Ｐゴシック"/>
        <family val="3"/>
        <charset val="128"/>
      </rPr>
      <t xml:space="preserve">
Address</t>
    </r>
    <rPh sb="0" eb="3">
      <t>ショザイチ</t>
    </rPh>
    <phoneticPr fontId="5"/>
  </si>
  <si>
    <r>
      <t>８．日本語学習歴　</t>
    </r>
    <r>
      <rPr>
        <sz val="9"/>
        <rFont val="ＭＳ Ｐゴシック"/>
        <family val="3"/>
        <charset val="128"/>
      </rPr>
      <t>Study History of Japanese Language</t>
    </r>
    <r>
      <rPr>
        <sz val="10"/>
        <rFont val="ＭＳ Ｐゴシック"/>
        <family val="3"/>
        <charset val="128"/>
      </rPr>
      <t xml:space="preserve"> ：</t>
    </r>
    <rPh sb="2" eb="5">
      <t>ニホンゴ</t>
    </rPh>
    <rPh sb="5" eb="7">
      <t>ガクシュウ</t>
    </rPh>
    <rPh sb="7" eb="8">
      <t>レキ</t>
    </rPh>
    <phoneticPr fontId="5"/>
  </si>
  <si>
    <r>
      <t>勤務先</t>
    </r>
    <r>
      <rPr>
        <sz val="8"/>
        <rFont val="ＭＳ Ｐゴシック"/>
        <family val="3"/>
        <charset val="128"/>
      </rPr>
      <t xml:space="preserve">
Name of Employer</t>
    </r>
    <rPh sb="0" eb="3">
      <t>キンムサキ</t>
    </rPh>
    <phoneticPr fontId="5"/>
  </si>
  <si>
    <t>（希望校：</t>
    <rPh sb="1" eb="4">
      <t>キボウコウ</t>
    </rPh>
    <phoneticPr fontId="5"/>
  </si>
  <si>
    <t>）</t>
    <phoneticPr fontId="5"/>
  </si>
  <si>
    <t>I hereby declare that the above mentioned is true and correct. In case any financial problem occurs, I pledge to return to my home
country immediately.</t>
    <phoneticPr fontId="3"/>
  </si>
  <si>
    <t>書式 Form-3</t>
    <phoneticPr fontId="5"/>
  </si>
  <si>
    <r>
      <t xml:space="preserve">円 </t>
    </r>
    <r>
      <rPr>
        <sz val="8"/>
        <rFont val="ＭＳ Ｐゴシック"/>
        <family val="3"/>
        <charset val="128"/>
      </rPr>
      <t>yen</t>
    </r>
    <rPh sb="0" eb="1">
      <t>エン</t>
    </rPh>
    <phoneticPr fontId="5"/>
  </si>
  <si>
    <r>
      <t xml:space="preserve">月額 </t>
    </r>
    <r>
      <rPr>
        <sz val="8"/>
        <rFont val="ＭＳ Ｐゴシック"/>
        <family val="3"/>
        <charset val="128"/>
      </rPr>
      <t xml:space="preserve">Monthly </t>
    </r>
    <rPh sb="0" eb="2">
      <t>ゲツガク</t>
    </rPh>
    <phoneticPr fontId="5"/>
  </si>
  <si>
    <r>
      <t>１．</t>
    </r>
    <r>
      <rPr>
        <sz val="11"/>
        <rFont val="ＭＳ Ｐゴシック"/>
        <family val="3"/>
        <charset val="128"/>
      </rPr>
      <t>氏名</t>
    </r>
    <r>
      <rPr>
        <sz val="10"/>
        <rFont val="ＭＳ Ｐゴシック"/>
        <family val="3"/>
        <charset val="128"/>
      </rPr>
      <t xml:space="preserve"> </t>
    </r>
    <r>
      <rPr>
        <sz val="9"/>
        <rFont val="ＭＳ Ｐゴシック"/>
        <family val="3"/>
        <charset val="128"/>
      </rPr>
      <t>Full Name</t>
    </r>
    <r>
      <rPr>
        <sz val="10"/>
        <rFont val="ＭＳ Ｐゴシック"/>
        <family val="3"/>
        <charset val="128"/>
      </rPr>
      <t xml:space="preserve"> ：</t>
    </r>
    <phoneticPr fontId="5"/>
  </si>
  <si>
    <r>
      <t xml:space="preserve">３．生年月日 </t>
    </r>
    <r>
      <rPr>
        <sz val="9"/>
        <rFont val="ＭＳ Ｐゴシック"/>
        <family val="3"/>
        <charset val="128"/>
      </rPr>
      <t>Date of Birth ：</t>
    </r>
    <rPh sb="2" eb="4">
      <t>セイネン</t>
    </rPh>
    <rPh sb="4" eb="6">
      <t>ガッピ</t>
    </rPh>
    <phoneticPr fontId="5"/>
  </si>
  <si>
    <t>４．性別 Gender ：</t>
    <rPh sb="2" eb="4">
      <t>セイベツ</t>
    </rPh>
    <phoneticPr fontId="5"/>
  </si>
  <si>
    <r>
      <rPr>
        <sz val="10"/>
        <rFont val="ＭＳ Ｐゴシック"/>
        <family val="3"/>
        <charset val="128"/>
      </rPr>
      <t xml:space="preserve"> 配偶者 </t>
    </r>
    <r>
      <rPr>
        <sz val="9"/>
        <rFont val="ＭＳ Ｐゴシック"/>
        <family val="3"/>
        <charset val="128"/>
      </rPr>
      <t>Marital Status</t>
    </r>
    <r>
      <rPr>
        <sz val="10"/>
        <rFont val="ＭＳ Ｐゴシック"/>
        <family val="3"/>
        <charset val="128"/>
      </rPr>
      <t xml:space="preserve"> ：</t>
    </r>
    <rPh sb="1" eb="4">
      <t>ハイグウシャ</t>
    </rPh>
    <phoneticPr fontId="5"/>
  </si>
  <si>
    <r>
      <rPr>
        <sz val="10"/>
        <rFont val="ＭＳ Ｐゴシック"/>
        <family val="3"/>
        <charset val="128"/>
      </rPr>
      <t xml:space="preserve"> 配偶者氏名 </t>
    </r>
    <r>
      <rPr>
        <sz val="9"/>
        <rFont val="ＭＳ Ｐゴシック"/>
        <family val="3"/>
        <charset val="128"/>
      </rPr>
      <t>Name of Spouse</t>
    </r>
    <rPh sb="1" eb="4">
      <t>ハイグウシャ</t>
    </rPh>
    <rPh sb="4" eb="6">
      <t>シメイ</t>
    </rPh>
    <phoneticPr fontId="5"/>
  </si>
  <si>
    <r>
      <rPr>
        <b/>
        <sz val="11"/>
        <rFont val="ＭＳ Ｐゴシック"/>
        <family val="3"/>
        <charset val="128"/>
      </rPr>
      <t>署名</t>
    </r>
    <r>
      <rPr>
        <sz val="9"/>
        <rFont val="Arial"/>
        <family val="2"/>
      </rPr>
      <t xml:space="preserve"> </t>
    </r>
    <r>
      <rPr>
        <b/>
        <sz val="9"/>
        <rFont val="Arial"/>
        <family val="2"/>
      </rPr>
      <t>Signature</t>
    </r>
    <r>
      <rPr>
        <sz val="9"/>
        <rFont val="Arial"/>
        <family val="2"/>
      </rPr>
      <t xml:space="preserve"> </t>
    </r>
    <r>
      <rPr>
        <sz val="9"/>
        <rFont val="ＭＳ Ｐゴシック"/>
        <family val="3"/>
        <charset val="128"/>
      </rPr>
      <t>：</t>
    </r>
    <rPh sb="0" eb="2">
      <t>ショメイ</t>
    </rPh>
    <phoneticPr fontId="3"/>
  </si>
  <si>
    <r>
      <rPr>
        <b/>
        <sz val="11"/>
        <rFont val="ＭＳ Ｐゴシック"/>
        <family val="3"/>
        <charset val="128"/>
      </rPr>
      <t>作成日</t>
    </r>
    <r>
      <rPr>
        <sz val="11"/>
        <rFont val="ＭＳ Ｐゴシック"/>
        <family val="3"/>
        <charset val="128"/>
      </rPr>
      <t xml:space="preserve"> </t>
    </r>
    <r>
      <rPr>
        <b/>
        <sz val="9"/>
        <rFont val="ＭＳ Ｐゴシック"/>
        <family val="3"/>
        <charset val="128"/>
      </rPr>
      <t xml:space="preserve">Date </t>
    </r>
    <r>
      <rPr>
        <sz val="9"/>
        <rFont val="ＭＳ Ｐゴシック"/>
        <family val="3"/>
        <charset val="128"/>
      </rPr>
      <t>：</t>
    </r>
    <rPh sb="0" eb="2">
      <t>サクセイ</t>
    </rPh>
    <rPh sb="2" eb="3">
      <t>ヒ</t>
    </rPh>
    <phoneticPr fontId="3"/>
  </si>
  <si>
    <t>氏　　   名 ：</t>
    <rPh sb="0" eb="1">
      <t>シ</t>
    </rPh>
    <rPh sb="6" eb="7">
      <t>メイ</t>
    </rPh>
    <phoneticPr fontId="5"/>
  </si>
  <si>
    <t>生年月日 ：</t>
    <rPh sb="0" eb="2">
      <t>セイネン</t>
    </rPh>
    <rPh sb="2" eb="4">
      <t>ガッピ</t>
    </rPh>
    <phoneticPr fontId="5"/>
  </si>
  <si>
    <t>国　　　籍 ：</t>
    <rPh sb="0" eb="1">
      <t>クニ</t>
    </rPh>
    <rPh sb="4" eb="5">
      <t>セキ</t>
    </rPh>
    <phoneticPr fontId="5"/>
  </si>
  <si>
    <t>　また、上記の者が在留期間更新許可申請を行う際には、送金証明書または本人名義の預金通帳（送金事実、経費支弁事実が記載されたもの）の写し等で、生活費等の支弁事実を明らかにする書類を提出します。経費支弁が困難となった場合には、責任を持って速やかに帰国させます。</t>
    <rPh sb="4" eb="6">
      <t>ジョウキ</t>
    </rPh>
    <rPh sb="7" eb="8">
      <t>シャ</t>
    </rPh>
    <rPh sb="9" eb="11">
      <t>ザイリュウ</t>
    </rPh>
    <rPh sb="11" eb="13">
      <t>キカン</t>
    </rPh>
    <rPh sb="13" eb="15">
      <t>コウシン</t>
    </rPh>
    <rPh sb="15" eb="17">
      <t>キョカ</t>
    </rPh>
    <rPh sb="17" eb="19">
      <t>シンセイ</t>
    </rPh>
    <rPh sb="20" eb="21">
      <t>オコナ</t>
    </rPh>
    <rPh sb="22" eb="23">
      <t>サイ</t>
    </rPh>
    <rPh sb="26" eb="28">
      <t>ソウキン</t>
    </rPh>
    <rPh sb="28" eb="31">
      <t>ショウメイショ</t>
    </rPh>
    <rPh sb="34" eb="36">
      <t>ホンニン</t>
    </rPh>
    <rPh sb="36" eb="38">
      <t>メイギ</t>
    </rPh>
    <rPh sb="39" eb="41">
      <t>ヨキン</t>
    </rPh>
    <rPh sb="41" eb="43">
      <t>ツウチョウ</t>
    </rPh>
    <rPh sb="44" eb="46">
      <t>ソウキン</t>
    </rPh>
    <rPh sb="46" eb="48">
      <t>ジジツ</t>
    </rPh>
    <rPh sb="49" eb="51">
      <t>ケイヒ</t>
    </rPh>
    <rPh sb="51" eb="52">
      <t>シ</t>
    </rPh>
    <phoneticPr fontId="5"/>
  </si>
  <si>
    <t xml:space="preserve">  Moreover when applicant applies for visa extension. I will submit documents as evidence of payment such as a remittance certificate, or the applicant's bank statement. In case any financial problem occurs, I will force applicant to return to their home country immediately. </t>
    <phoneticPr fontId="5"/>
  </si>
  <si>
    <t xml:space="preserve"> Please explain your relationship to the above named applicant, and the reasons why you take financial responsibility.</t>
    <phoneticPr fontId="5"/>
  </si>
  <si>
    <t>１．経費支弁の引受経緯 ：（引受経緯及び申請者との関係について具体的に記載してください。）</t>
    <rPh sb="2" eb="4">
      <t>ケイヒ</t>
    </rPh>
    <rPh sb="4" eb="6">
      <t>シベン</t>
    </rPh>
    <rPh sb="7" eb="9">
      <t>ヒキウケ</t>
    </rPh>
    <rPh sb="9" eb="11">
      <t>ケイイ</t>
    </rPh>
    <rPh sb="14" eb="16">
      <t>ヒキウケ</t>
    </rPh>
    <rPh sb="16" eb="18">
      <t>ケイイ</t>
    </rPh>
    <rPh sb="18" eb="19">
      <t>オヨ</t>
    </rPh>
    <rPh sb="20" eb="23">
      <t>シンセイシャ</t>
    </rPh>
    <rPh sb="25" eb="27">
      <t>カンケイ</t>
    </rPh>
    <rPh sb="31" eb="33">
      <t>グタイ</t>
    </rPh>
    <rPh sb="33" eb="34">
      <t>テキ</t>
    </rPh>
    <rPh sb="35" eb="37">
      <t>キサイ</t>
    </rPh>
    <phoneticPr fontId="5"/>
  </si>
  <si>
    <r>
      <t xml:space="preserve">学費 </t>
    </r>
    <r>
      <rPr>
        <sz val="8"/>
        <rFont val="ＭＳ Ｐゴシック"/>
        <family val="3"/>
        <charset val="128"/>
      </rPr>
      <t>Tuition fee ：</t>
    </r>
    <rPh sb="0" eb="2">
      <t>ガクヒ</t>
    </rPh>
    <phoneticPr fontId="5"/>
  </si>
  <si>
    <r>
      <t xml:space="preserve">生活費 </t>
    </r>
    <r>
      <rPr>
        <sz val="8"/>
        <rFont val="ＭＳ Ｐゴシック"/>
        <family val="3"/>
        <charset val="128"/>
      </rPr>
      <t>Living expenses ：</t>
    </r>
    <rPh sb="0" eb="3">
      <t>セイカツヒ</t>
    </rPh>
    <phoneticPr fontId="5"/>
  </si>
  <si>
    <t>Method of payment</t>
    <phoneticPr fontId="5"/>
  </si>
  <si>
    <t>支弁方法 ：</t>
    <rPh sb="0" eb="2">
      <t>シベン</t>
    </rPh>
    <rPh sb="2" eb="4">
      <t>ホウホウ</t>
    </rPh>
    <phoneticPr fontId="5"/>
  </si>
  <si>
    <t>（振込など支弁事実の証明はビザ更新時に必要となります。）</t>
    <rPh sb="1" eb="3">
      <t>フリコミ</t>
    </rPh>
    <rPh sb="5" eb="7">
      <t>シベン</t>
    </rPh>
    <rPh sb="7" eb="9">
      <t>ジジツ</t>
    </rPh>
    <rPh sb="10" eb="12">
      <t>ショウメイ</t>
    </rPh>
    <rPh sb="15" eb="18">
      <t>コウシンジ</t>
    </rPh>
    <rPh sb="19" eb="21">
      <t>ヒツヨウ</t>
    </rPh>
    <phoneticPr fontId="5"/>
  </si>
  <si>
    <t>　（Proof of payment should be submitted for visa extension.）</t>
    <phoneticPr fontId="5"/>
  </si>
  <si>
    <t>在日親族と</t>
    <rPh sb="0" eb="2">
      <t>ザイニチ</t>
    </rPh>
    <rPh sb="2" eb="4">
      <t>シンゾク</t>
    </rPh>
    <phoneticPr fontId="5"/>
  </si>
  <si>
    <t>時間</t>
    <rPh sb="0" eb="2">
      <t>ジカン</t>
    </rPh>
    <phoneticPr fontId="5"/>
  </si>
  <si>
    <r>
      <t xml:space="preserve">日付 </t>
    </r>
    <r>
      <rPr>
        <b/>
        <sz val="9"/>
        <rFont val="ＭＳ Ｐゴシック"/>
        <family val="3"/>
        <charset val="128"/>
      </rPr>
      <t>Date：</t>
    </r>
    <rPh sb="0" eb="2">
      <t>ヒヅケ</t>
    </rPh>
    <phoneticPr fontId="3"/>
  </si>
  <si>
    <r>
      <t>上記の通り相違ありません。</t>
    </r>
    <r>
      <rPr>
        <sz val="8"/>
        <rFont val="ＭＳ Ｐゴシック"/>
        <family val="3"/>
        <charset val="128"/>
      </rPr>
      <t xml:space="preserve"> I hereby declare the above to be true and acurate.</t>
    </r>
    <rPh sb="0" eb="2">
      <t>ジョウキ</t>
    </rPh>
    <rPh sb="3" eb="4">
      <t>トオ</t>
    </rPh>
    <rPh sb="5" eb="7">
      <t>ソウイ</t>
    </rPh>
    <phoneticPr fontId="5"/>
  </si>
  <si>
    <t>　私は、上記の者の日本国滞在経費支弁を誓約します。</t>
    <rPh sb="1" eb="2">
      <t>ワタシ</t>
    </rPh>
    <rPh sb="4" eb="6">
      <t>ジョウキ</t>
    </rPh>
    <rPh sb="7" eb="8">
      <t>シャ</t>
    </rPh>
    <rPh sb="9" eb="11">
      <t>ニホン</t>
    </rPh>
    <rPh sb="11" eb="12">
      <t>クニ</t>
    </rPh>
    <rPh sb="12" eb="14">
      <t>タイザイ</t>
    </rPh>
    <rPh sb="14" eb="16">
      <t>ケイヒ</t>
    </rPh>
    <rPh sb="16" eb="18">
      <t>シベン</t>
    </rPh>
    <rPh sb="19" eb="21">
      <t>セイヤク</t>
    </rPh>
    <phoneticPr fontId="5"/>
  </si>
  <si>
    <t xml:space="preserve">  　I hereby pledge that I will take responsibility for payment of the above named applicant's expenses.</t>
    <phoneticPr fontId="5"/>
  </si>
  <si>
    <r>
      <t xml:space="preserve">２．経費支弁内容  </t>
    </r>
    <r>
      <rPr>
        <sz val="8"/>
        <rFont val="ＭＳ Ｐゴシック"/>
        <family val="3"/>
        <charset val="128"/>
      </rPr>
      <t>Contents of responsibility for payment</t>
    </r>
    <r>
      <rPr>
        <sz val="11"/>
        <rFont val="ＭＳ Ｐゴシック"/>
        <family val="3"/>
        <charset val="128"/>
      </rPr>
      <t xml:space="preserve"> ：</t>
    </r>
    <rPh sb="2" eb="4">
      <t>ケイヒ</t>
    </rPh>
    <rPh sb="4" eb="6">
      <t>シベン</t>
    </rPh>
    <rPh sb="6" eb="8">
      <t>ナイヨウ</t>
    </rPh>
    <phoneticPr fontId="5"/>
  </si>
  <si>
    <r>
      <t>申請者がアルバイトにて生活費の一部を負担する場合</t>
    </r>
    <r>
      <rPr>
        <sz val="9"/>
        <rFont val="ＭＳ Ｐゴシック"/>
        <family val="3"/>
        <charset val="128"/>
      </rPr>
      <t xml:space="preserve"> 　</t>
    </r>
    <r>
      <rPr>
        <sz val="8"/>
        <rFont val="ＭＳ Ｐゴシック"/>
        <family val="3"/>
        <charset val="128"/>
      </rPr>
      <t>If the applicant will work part-time.</t>
    </r>
    <rPh sb="0" eb="3">
      <t>シンセイシャ</t>
    </rPh>
    <rPh sb="11" eb="14">
      <t>セイカツヒ</t>
    </rPh>
    <rPh sb="15" eb="17">
      <t>イチブ</t>
    </rPh>
    <rPh sb="18" eb="20">
      <t>フタン</t>
    </rPh>
    <rPh sb="22" eb="24">
      <t>バアイ</t>
    </rPh>
    <phoneticPr fontId="5"/>
  </si>
  <si>
    <t>書式Form-1</t>
    <phoneticPr fontId="3"/>
  </si>
  <si>
    <t>入 学 願 書</t>
    <rPh sb="0" eb="1">
      <t>ニュウ</t>
    </rPh>
    <rPh sb="2" eb="3">
      <t>マナブ</t>
    </rPh>
    <rPh sb="4" eb="5">
      <t>ネガイ</t>
    </rPh>
    <rPh sb="6" eb="7">
      <t>ショ</t>
    </rPh>
    <phoneticPr fontId="3"/>
  </si>
  <si>
    <t>Application　for　Admission</t>
    <phoneticPr fontId="3"/>
  </si>
  <si>
    <r>
      <rPr>
        <sz val="11"/>
        <rFont val="ＭＳ Ｐゴシック"/>
        <family val="3"/>
        <charset val="128"/>
      </rPr>
      <t>申請者　Applicant</t>
    </r>
    <rPh sb="0" eb="3">
      <t>シンセイシャ</t>
    </rPh>
    <phoneticPr fontId="3"/>
  </si>
  <si>
    <r>
      <t xml:space="preserve">国籍
</t>
    </r>
    <r>
      <rPr>
        <sz val="8"/>
        <rFont val="ＭＳ Ｐゴシック"/>
        <family val="3"/>
        <charset val="128"/>
      </rPr>
      <t>Nationality</t>
    </r>
    <rPh sb="0" eb="2">
      <t>コクセキ</t>
    </rPh>
    <phoneticPr fontId="3"/>
  </si>
  <si>
    <r>
      <t xml:space="preserve">生年月日
</t>
    </r>
    <r>
      <rPr>
        <sz val="8"/>
        <rFont val="ＭＳ Ｐゴシック"/>
        <family val="3"/>
        <charset val="128"/>
      </rPr>
      <t>Date of birth</t>
    </r>
    <rPh sb="0" eb="2">
      <t>セイネン</t>
    </rPh>
    <rPh sb="2" eb="4">
      <t>ガッピ</t>
    </rPh>
    <phoneticPr fontId="3"/>
  </si>
  <si>
    <r>
      <t xml:space="preserve">現住所
</t>
    </r>
    <r>
      <rPr>
        <sz val="8"/>
        <rFont val="ＭＳ Ｐゴシック"/>
        <family val="3"/>
        <charset val="128"/>
      </rPr>
      <t>Present Address</t>
    </r>
    <rPh sb="0" eb="3">
      <t>ゲンジュウショ</t>
    </rPh>
    <phoneticPr fontId="3"/>
  </si>
  <si>
    <r>
      <t xml:space="preserve">自宅電話
</t>
    </r>
    <r>
      <rPr>
        <sz val="8"/>
        <rFont val="ＭＳ Ｐゴシック"/>
        <family val="3"/>
        <charset val="128"/>
      </rPr>
      <t>Home Phone#</t>
    </r>
    <rPh sb="0" eb="2">
      <t>ジタク</t>
    </rPh>
    <rPh sb="2" eb="4">
      <t>デンワ</t>
    </rPh>
    <phoneticPr fontId="3"/>
  </si>
  <si>
    <r>
      <t xml:space="preserve">携帯番号
</t>
    </r>
    <r>
      <rPr>
        <sz val="8"/>
        <rFont val="ＭＳ Ｐゴシック"/>
        <family val="3"/>
        <charset val="128"/>
      </rPr>
      <t>Mobile#</t>
    </r>
    <rPh sb="0" eb="2">
      <t>ケイタイ</t>
    </rPh>
    <rPh sb="2" eb="4">
      <t>バンゴウ</t>
    </rPh>
    <phoneticPr fontId="3"/>
  </si>
  <si>
    <r>
      <t xml:space="preserve">氏名
</t>
    </r>
    <r>
      <rPr>
        <sz val="8"/>
        <rFont val="ＭＳ Ｐゴシック"/>
        <family val="3"/>
        <charset val="128"/>
      </rPr>
      <t>Full Name</t>
    </r>
    <rPh sb="0" eb="2">
      <t>シメイ</t>
    </rPh>
    <phoneticPr fontId="3"/>
  </si>
  <si>
    <r>
      <t xml:space="preserve">国籍
</t>
    </r>
    <r>
      <rPr>
        <sz val="7"/>
        <rFont val="ＭＳ Ｐゴシック"/>
        <family val="3"/>
        <charset val="128"/>
      </rPr>
      <t>Nationality</t>
    </r>
    <rPh sb="0" eb="2">
      <t>コクセキ</t>
    </rPh>
    <phoneticPr fontId="3"/>
  </si>
  <si>
    <r>
      <t xml:space="preserve">続柄
</t>
    </r>
    <r>
      <rPr>
        <sz val="6"/>
        <rFont val="ＭＳ Ｐゴシック"/>
        <family val="3"/>
        <charset val="128"/>
      </rPr>
      <t>Relationship</t>
    </r>
    <rPh sb="0" eb="2">
      <t>ゾクガラ</t>
    </rPh>
    <phoneticPr fontId="3"/>
  </si>
  <si>
    <r>
      <t xml:space="preserve">現住所
</t>
    </r>
    <r>
      <rPr>
        <sz val="8"/>
        <rFont val="ＭＳ Ｐゴシック"/>
        <family val="3"/>
        <charset val="128"/>
      </rPr>
      <t>Address</t>
    </r>
    <rPh sb="0" eb="3">
      <t>ゲンジュウショ</t>
    </rPh>
    <phoneticPr fontId="3"/>
  </si>
  <si>
    <r>
      <t xml:space="preserve">電話番号
</t>
    </r>
    <r>
      <rPr>
        <sz val="8"/>
        <rFont val="ＭＳ Ｐゴシック"/>
        <family val="3"/>
        <charset val="128"/>
      </rPr>
      <t>Phone#</t>
    </r>
    <rPh sb="0" eb="2">
      <t>デンワ</t>
    </rPh>
    <rPh sb="2" eb="4">
      <t>バンゴウ</t>
    </rPh>
    <phoneticPr fontId="3"/>
  </si>
  <si>
    <r>
      <t xml:space="preserve">職業
</t>
    </r>
    <r>
      <rPr>
        <sz val="8"/>
        <rFont val="ＭＳ Ｐゴシック"/>
        <family val="3"/>
        <charset val="128"/>
      </rPr>
      <t>Occupation</t>
    </r>
    <rPh sb="0" eb="2">
      <t>ショクギョウ</t>
    </rPh>
    <phoneticPr fontId="3"/>
  </si>
  <si>
    <r>
      <t xml:space="preserve">ビザ種類
</t>
    </r>
    <r>
      <rPr>
        <sz val="8"/>
        <rFont val="ＭＳ Ｐゴシック"/>
        <family val="3"/>
        <charset val="128"/>
      </rPr>
      <t>Visa Status</t>
    </r>
    <rPh sb="2" eb="4">
      <t>シュルイ</t>
    </rPh>
    <phoneticPr fontId="3"/>
  </si>
  <si>
    <r>
      <rPr>
        <sz val="11"/>
        <rFont val="ＭＳ Ｐゴシック"/>
        <family val="3"/>
        <charset val="128"/>
      </rPr>
      <t>経費支弁者 Sponsor</t>
    </r>
    <rPh sb="0" eb="2">
      <t>ケイヒ</t>
    </rPh>
    <rPh sb="2" eb="4">
      <t>シベン</t>
    </rPh>
    <rPh sb="4" eb="5">
      <t>シャ</t>
    </rPh>
    <phoneticPr fontId="3"/>
  </si>
  <si>
    <r>
      <t xml:space="preserve">年収
</t>
    </r>
    <r>
      <rPr>
        <sz val="8"/>
        <rFont val="ＭＳ Ｐゴシック"/>
        <family val="3"/>
        <charset val="128"/>
      </rPr>
      <t>Annual Income</t>
    </r>
    <rPh sb="0" eb="2">
      <t>ネンシュウ</t>
    </rPh>
    <phoneticPr fontId="3"/>
  </si>
  <si>
    <r>
      <rPr>
        <b/>
        <sz val="11"/>
        <rFont val="ＭＳ Ｐゴシック"/>
        <family val="3"/>
        <charset val="128"/>
      </rPr>
      <t>署名</t>
    </r>
    <r>
      <rPr>
        <b/>
        <sz val="9"/>
        <rFont val="ＭＳ Ｐゴシック"/>
        <family val="3"/>
        <charset val="128"/>
      </rPr>
      <t xml:space="preserve"> Signature ：</t>
    </r>
    <rPh sb="0" eb="2">
      <t>ショメイ</t>
    </rPh>
    <phoneticPr fontId="3"/>
  </si>
  <si>
    <r>
      <rPr>
        <sz val="9"/>
        <rFont val="ＭＳ Ｐゴシック"/>
        <family val="3"/>
        <charset val="128"/>
      </rPr>
      <t>勤務先・学校名</t>
    </r>
    <r>
      <rPr>
        <sz val="10"/>
        <rFont val="ＭＳ Ｐゴシック"/>
        <family val="3"/>
        <charset val="128"/>
      </rPr>
      <t xml:space="preserve">
</t>
    </r>
    <r>
      <rPr>
        <sz val="7"/>
        <rFont val="ＭＳ Ｐゴシック"/>
        <family val="3"/>
        <charset val="128"/>
      </rPr>
      <t>Name of Employer
or School</t>
    </r>
    <rPh sb="0" eb="3">
      <t>キンムサキ</t>
    </rPh>
    <rPh sb="4" eb="6">
      <t>ガッコウ</t>
    </rPh>
    <rPh sb="6" eb="7">
      <t>メイ</t>
    </rPh>
    <phoneticPr fontId="3"/>
  </si>
  <si>
    <r>
      <rPr>
        <sz val="9"/>
        <rFont val="ＭＳ Ｐゴシック"/>
        <family val="3"/>
        <charset val="128"/>
      </rPr>
      <t>在留カード番号</t>
    </r>
    <r>
      <rPr>
        <sz val="10"/>
        <rFont val="ＭＳ Ｐゴシック"/>
        <family val="3"/>
        <charset val="128"/>
      </rPr>
      <t xml:space="preserve">
</t>
    </r>
    <r>
      <rPr>
        <sz val="7"/>
        <rFont val="ＭＳ Ｐゴシック"/>
        <family val="3"/>
        <charset val="128"/>
      </rPr>
      <t>Residence card No.</t>
    </r>
    <rPh sb="0" eb="2">
      <t>ザイリュウ</t>
    </rPh>
    <rPh sb="5" eb="7">
      <t>バンゴウ</t>
    </rPh>
    <phoneticPr fontId="3"/>
  </si>
  <si>
    <t>申請者（学生）</t>
    <rPh sb="0" eb="3">
      <t>シンセイシャ</t>
    </rPh>
    <rPh sb="4" eb="6">
      <t>ガクセイ</t>
    </rPh>
    <phoneticPr fontId="5"/>
  </si>
  <si>
    <t>Applicant（Student）</t>
    <phoneticPr fontId="5"/>
  </si>
  <si>
    <r>
      <rPr>
        <b/>
        <sz val="11"/>
        <rFont val="ＭＳ Ｐゴシック"/>
        <family val="3"/>
        <charset val="128"/>
      </rPr>
      <t>署名</t>
    </r>
    <r>
      <rPr>
        <b/>
        <sz val="9"/>
        <rFont val="Arial"/>
        <family val="2"/>
      </rPr>
      <t xml:space="preserve"> </t>
    </r>
    <r>
      <rPr>
        <b/>
        <sz val="9"/>
        <rFont val="ＭＳ Ｐゴシック"/>
        <family val="3"/>
        <charset val="128"/>
      </rPr>
      <t>（経費支弁者）</t>
    </r>
    <r>
      <rPr>
        <b/>
        <sz val="9"/>
        <rFont val="Arial"/>
        <family val="2"/>
      </rPr>
      <t xml:space="preserve">
Signature</t>
    </r>
    <r>
      <rPr>
        <b/>
        <sz val="8"/>
        <rFont val="ＭＳ Ｐゴシック"/>
        <family val="3"/>
        <charset val="128"/>
      </rPr>
      <t>（</t>
    </r>
    <r>
      <rPr>
        <b/>
        <sz val="8"/>
        <rFont val="Arial"/>
        <family val="2"/>
      </rPr>
      <t>Sponsor</t>
    </r>
    <r>
      <rPr>
        <b/>
        <sz val="8"/>
        <rFont val="ＭＳ Ｐゴシック"/>
        <family val="3"/>
        <charset val="128"/>
      </rPr>
      <t>）</t>
    </r>
    <r>
      <rPr>
        <b/>
        <sz val="8"/>
        <rFont val="Arial"/>
        <family val="2"/>
      </rPr>
      <t xml:space="preserve"> </t>
    </r>
    <r>
      <rPr>
        <b/>
        <sz val="9"/>
        <rFont val="ＭＳ Ｐゴシック"/>
        <family val="3"/>
        <charset val="128"/>
      </rPr>
      <t>：</t>
    </r>
    <rPh sb="0" eb="2">
      <t>ショメイ</t>
    </rPh>
    <rPh sb="4" eb="6">
      <t>ケイヒ</t>
    </rPh>
    <rPh sb="6" eb="8">
      <t>シベン</t>
    </rPh>
    <rPh sb="8" eb="9">
      <t>シャ</t>
    </rPh>
    <phoneticPr fontId="3"/>
  </si>
  <si>
    <t>漢字</t>
    <rPh sb="0" eb="2">
      <t>カンジ</t>
    </rPh>
    <phoneticPr fontId="3"/>
  </si>
  <si>
    <t>点</t>
    <rPh sb="0" eb="1">
      <t>テン</t>
    </rPh>
    <phoneticPr fontId="3"/>
  </si>
  <si>
    <t>Score</t>
    <phoneticPr fontId="3"/>
  </si>
  <si>
    <t>Grade</t>
    <phoneticPr fontId="3"/>
  </si>
  <si>
    <t>□</t>
  </si>
  <si>
    <t>）</t>
    <phoneticPr fontId="3"/>
  </si>
  <si>
    <t>大学院（博士） Doctor</t>
    <rPh sb="0" eb="3">
      <t>ダイガクイン</t>
    </rPh>
    <rPh sb="4" eb="6">
      <t>ハカセ</t>
    </rPh>
    <phoneticPr fontId="3"/>
  </si>
  <si>
    <t>大学院（修士） Master</t>
    <rPh sb="0" eb="3">
      <t>ダイガクイン</t>
    </rPh>
    <rPh sb="4" eb="6">
      <t>シュウシ</t>
    </rPh>
    <phoneticPr fontId="3"/>
  </si>
  <si>
    <t>短期大学 Junior College</t>
    <rPh sb="0" eb="2">
      <t>タンキ</t>
    </rPh>
    <rPh sb="2" eb="4">
      <t>ダイガク</t>
    </rPh>
    <phoneticPr fontId="3"/>
  </si>
  <si>
    <t>親戚・知人宅 Friend's or Relative's House</t>
    <rPh sb="0" eb="2">
      <t>シンセキ</t>
    </rPh>
    <rPh sb="3" eb="6">
      <t>チジンタク</t>
    </rPh>
    <phoneticPr fontId="3"/>
  </si>
  <si>
    <t>高校 Senior High School</t>
    <rPh sb="0" eb="2">
      <t>コウコウ</t>
    </rPh>
    <phoneticPr fontId="3"/>
  </si>
  <si>
    <t>専門学校 Vocational College</t>
    <rPh sb="0" eb="2">
      <t>センモン</t>
    </rPh>
    <rPh sb="2" eb="4">
      <t>ガッコウ</t>
    </rPh>
    <phoneticPr fontId="3"/>
  </si>
  <si>
    <t>男 Male</t>
    <rPh sb="0" eb="1">
      <t>オトコ</t>
    </rPh>
    <phoneticPr fontId="3"/>
  </si>
  <si>
    <t>女 Female</t>
    <rPh sb="0" eb="1">
      <t>オンナ</t>
    </rPh>
    <phoneticPr fontId="3"/>
  </si>
  <si>
    <t>男 Male</t>
    <rPh sb="0" eb="1">
      <t>オトコ</t>
    </rPh>
    <phoneticPr fontId="5"/>
  </si>
  <si>
    <t>女 Female</t>
    <rPh sb="0" eb="1">
      <t>オンナ</t>
    </rPh>
    <phoneticPr fontId="5"/>
  </si>
  <si>
    <t>無 Single</t>
    <rPh sb="0" eb="1">
      <t>ナシ</t>
    </rPh>
    <phoneticPr fontId="5"/>
  </si>
  <si>
    <t>有 Married</t>
    <rPh sb="0" eb="1">
      <t>ア</t>
    </rPh>
    <phoneticPr fontId="5"/>
  </si>
  <si>
    <t>進学 Go to Higher Education</t>
    <rPh sb="0" eb="2">
      <t>シンガク</t>
    </rPh>
    <phoneticPr fontId="5"/>
  </si>
  <si>
    <t>その他 Other</t>
    <rPh sb="2" eb="3">
      <t>タ</t>
    </rPh>
    <phoneticPr fontId="5"/>
  </si>
  <si>
    <t>年間 1year</t>
    <rPh sb="0" eb="2">
      <t>ネンカン</t>
    </rPh>
    <phoneticPr fontId="5"/>
  </si>
  <si>
    <t>同居 Living with Japan-based relative</t>
    <rPh sb="0" eb="2">
      <t>ドウキョ</t>
    </rPh>
    <phoneticPr fontId="5"/>
  </si>
  <si>
    <t>不同居 Not living with relative</t>
    <rPh sb="0" eb="1">
      <t>フ</t>
    </rPh>
    <rPh sb="1" eb="3">
      <t>ドウキョ</t>
    </rPh>
    <phoneticPr fontId="5"/>
  </si>
  <si>
    <t>日</t>
    <rPh sb="0" eb="1">
      <t>ニチ</t>
    </rPh>
    <phoneticPr fontId="3"/>
  </si>
  <si>
    <t>Year</t>
    <phoneticPr fontId="3"/>
  </si>
  <si>
    <t>Month</t>
    <phoneticPr fontId="3"/>
  </si>
  <si>
    <t>Day</t>
    <phoneticPr fontId="3"/>
  </si>
  <si>
    <r>
      <t>１２．就学理由　</t>
    </r>
    <r>
      <rPr>
        <sz val="9"/>
        <rFont val="ＭＳ Ｐゴシック"/>
        <family val="3"/>
        <charset val="128"/>
      </rPr>
      <t xml:space="preserve">Reasons for Study </t>
    </r>
    <r>
      <rPr>
        <sz val="10"/>
        <rFont val="ＭＳ Ｐゴシック"/>
        <family val="3"/>
        <charset val="128"/>
      </rPr>
      <t>：</t>
    </r>
    <rPh sb="3" eb="5">
      <t>シュウガク</t>
    </rPh>
    <rPh sb="5" eb="7">
      <t>リユウ</t>
    </rPh>
    <phoneticPr fontId="5"/>
  </si>
  <si>
    <t>有 Yes</t>
    <phoneticPr fontId="3"/>
  </si>
  <si>
    <t>無 No</t>
    <rPh sb="0" eb="1">
      <t>ナ</t>
    </rPh>
    <phoneticPr fontId="3"/>
  </si>
  <si>
    <t>１０．過去の在留資格認定申請歴　Past history of applying for COE：</t>
    <rPh sb="3" eb="5">
      <t>カコ</t>
    </rPh>
    <rPh sb="6" eb="8">
      <t>ザイリュウ</t>
    </rPh>
    <rPh sb="8" eb="10">
      <t>シカク</t>
    </rPh>
    <rPh sb="10" eb="12">
      <t>ニンテイ</t>
    </rPh>
    <rPh sb="12" eb="14">
      <t>シンセイ</t>
    </rPh>
    <rPh sb="14" eb="15">
      <t>レキ</t>
    </rPh>
    <phoneticPr fontId="3"/>
  </si>
  <si>
    <r>
      <t>現住所</t>
    </r>
    <r>
      <rPr>
        <sz val="9"/>
        <rFont val="ＭＳ Ｐゴシック"/>
        <family val="3"/>
        <charset val="128"/>
      </rPr>
      <t xml:space="preserve">
P</t>
    </r>
    <r>
      <rPr>
        <sz val="8"/>
        <rFont val="ＭＳ Ｐゴシック"/>
        <family val="3"/>
        <charset val="128"/>
      </rPr>
      <t>resent Address</t>
    </r>
    <rPh sb="0" eb="3">
      <t>ゲンジュウショ</t>
    </rPh>
    <phoneticPr fontId="5"/>
  </si>
  <si>
    <r>
      <t>入社年月</t>
    </r>
    <r>
      <rPr>
        <sz val="8"/>
        <rFont val="ＭＳ Ｐゴシック"/>
        <family val="3"/>
        <charset val="128"/>
      </rPr>
      <t xml:space="preserve">
Joining Year/Month</t>
    </r>
    <rPh sb="0" eb="2">
      <t>ニュウシャ</t>
    </rPh>
    <rPh sb="2" eb="4">
      <t>ネンゲツ</t>
    </rPh>
    <phoneticPr fontId="5"/>
  </si>
  <si>
    <r>
      <t>退社年月</t>
    </r>
    <r>
      <rPr>
        <sz val="8"/>
        <rFont val="ＭＳ Ｐゴシック"/>
        <family val="3"/>
        <charset val="128"/>
      </rPr>
      <t xml:space="preserve">
Leaving Year/Month</t>
    </r>
    <rPh sb="0" eb="2">
      <t>タイシャ</t>
    </rPh>
    <rPh sb="2" eb="4">
      <t>ネンゲツ</t>
    </rPh>
    <phoneticPr fontId="5"/>
  </si>
  <si>
    <r>
      <t xml:space="preserve">（初等教育から順次最終学歴まで </t>
    </r>
    <r>
      <rPr>
        <sz val="9"/>
        <rFont val="ＭＳ Ｐゴシック"/>
        <family val="3"/>
        <charset val="128"/>
      </rPr>
      <t>From Primary to the Highest Level Completed</t>
    </r>
    <r>
      <rPr>
        <sz val="11"/>
        <rFont val="ＭＳ Ｐゴシック"/>
        <family val="3"/>
        <charset val="128"/>
      </rPr>
      <t>）</t>
    </r>
    <rPh sb="1" eb="3">
      <t>ショトウ</t>
    </rPh>
    <rPh sb="3" eb="5">
      <t>キョウイク</t>
    </rPh>
    <rPh sb="7" eb="9">
      <t>ジュンジ</t>
    </rPh>
    <rPh sb="9" eb="11">
      <t>サイシュウ</t>
    </rPh>
    <rPh sb="11" eb="13">
      <t>ガクレキ</t>
    </rPh>
    <phoneticPr fontId="5"/>
  </si>
  <si>
    <t>さらに出入国履歴がある場合は別紙に記入してください。　If you have more, fill in a sparate sheet attached.</t>
    <rPh sb="3" eb="5">
      <t>シュツニュウ</t>
    </rPh>
    <rPh sb="5" eb="6">
      <t>コク</t>
    </rPh>
    <rPh sb="6" eb="8">
      <t>リレキ</t>
    </rPh>
    <rPh sb="11" eb="13">
      <t>バアイ</t>
    </rPh>
    <rPh sb="14" eb="16">
      <t>ベッシ</t>
    </rPh>
    <rPh sb="17" eb="19">
      <t>キニュウ</t>
    </rPh>
    <phoneticPr fontId="5"/>
  </si>
  <si>
    <r>
      <t xml:space="preserve">ローマ字
</t>
    </r>
    <r>
      <rPr>
        <sz val="8"/>
        <rFont val="ＭＳ Ｐゴシック"/>
        <family val="3"/>
        <charset val="128"/>
      </rPr>
      <t>Latin Alphabet</t>
    </r>
  </si>
  <si>
    <r>
      <t>１１．出入国履歴　</t>
    </r>
    <r>
      <rPr>
        <sz val="9"/>
        <rFont val="ＭＳ Ｐゴシック"/>
        <family val="3"/>
        <charset val="128"/>
      </rPr>
      <t xml:space="preserve">Immigration History into Japan </t>
    </r>
    <r>
      <rPr>
        <sz val="10"/>
        <rFont val="ＭＳ Ｐゴシック"/>
        <family val="3"/>
        <charset val="128"/>
      </rPr>
      <t>：</t>
    </r>
    <rPh sb="3" eb="5">
      <t>シュツニュウ</t>
    </rPh>
    <rPh sb="5" eb="6">
      <t>コク</t>
    </rPh>
    <rPh sb="6" eb="8">
      <t>リレキ</t>
    </rPh>
    <phoneticPr fontId="5"/>
  </si>
  <si>
    <r>
      <t>６．家族</t>
    </r>
    <r>
      <rPr>
        <sz val="9"/>
        <rFont val="ＭＳ Ｐゴシック"/>
        <family val="3"/>
        <charset val="128"/>
      </rPr>
      <t xml:space="preserve"> Family Details </t>
    </r>
    <rPh sb="2" eb="4">
      <t>カゾク</t>
    </rPh>
    <phoneticPr fontId="5"/>
  </si>
  <si>
    <r>
      <t>９．職歴　</t>
    </r>
    <r>
      <rPr>
        <sz val="9"/>
        <rFont val="ＭＳ Ｐゴシック"/>
        <family val="3"/>
        <charset val="128"/>
      </rPr>
      <t xml:space="preserve">Employment History </t>
    </r>
    <r>
      <rPr>
        <sz val="10"/>
        <rFont val="ＭＳ Ｐゴシック"/>
        <family val="3"/>
        <charset val="128"/>
      </rPr>
      <t>：</t>
    </r>
    <rPh sb="2" eb="4">
      <t>ショクレキ</t>
    </rPh>
    <phoneticPr fontId="5"/>
  </si>
  <si>
    <t>Prospective School</t>
    <phoneticPr fontId="5"/>
  </si>
  <si>
    <t>Major</t>
    <phoneticPr fontId="5"/>
  </si>
  <si>
    <t>年Year</t>
    <rPh sb="0" eb="1">
      <t>ネン</t>
    </rPh>
    <phoneticPr fontId="5"/>
  </si>
  <si>
    <t>月Month</t>
    <rPh sb="0" eb="1">
      <t>ツキ</t>
    </rPh>
    <phoneticPr fontId="5"/>
  </si>
  <si>
    <t>日Day</t>
    <rPh sb="0" eb="1">
      <t>ヒ</t>
    </rPh>
    <phoneticPr fontId="5"/>
  </si>
  <si>
    <t>日</t>
    <rPh sb="0" eb="1">
      <t>ニチ</t>
    </rPh>
    <phoneticPr fontId="5"/>
  </si>
  <si>
    <t>From</t>
    <phoneticPr fontId="3"/>
  </si>
  <si>
    <t>年Year</t>
    <rPh sb="0" eb="1">
      <t>ネン</t>
    </rPh>
    <phoneticPr fontId="3"/>
  </si>
  <si>
    <t>月Month</t>
    <rPh sb="0" eb="1">
      <t>ツキ</t>
    </rPh>
    <phoneticPr fontId="3"/>
  </si>
  <si>
    <t>To</t>
    <phoneticPr fontId="3"/>
  </si>
  <si>
    <t>～</t>
    <phoneticPr fontId="3"/>
  </si>
  <si>
    <t>学籍番号</t>
  </si>
  <si>
    <t>入学年月日</t>
  </si>
  <si>
    <t>正式氏名（英字）</t>
  </si>
  <si>
    <t>表示用　氏名（日本語）</t>
  </si>
  <si>
    <t>ビザ申請番号</t>
  </si>
  <si>
    <t>学生ステータス</t>
  </si>
  <si>
    <t>学生ステータス 異動日</t>
  </si>
  <si>
    <t>入学前学生ステータス詳細 申請中</t>
  </si>
  <si>
    <t>入学前学生ステータス詳細 入国待ち</t>
  </si>
  <si>
    <t>入学前学生ステータス詳細 不交付</t>
  </si>
  <si>
    <t>卒業年月日</t>
  </si>
  <si>
    <t>学科コース</t>
  </si>
  <si>
    <t>年度</t>
  </si>
  <si>
    <t>期</t>
  </si>
  <si>
    <t>正式氏名（日本語）</t>
  </si>
  <si>
    <t>氏名（フリガナ）</t>
  </si>
  <si>
    <t>国籍・地域</t>
  </si>
  <si>
    <t>申請書表示用 国名</t>
  </si>
  <si>
    <t>生年月日</t>
  </si>
  <si>
    <t>年齢</t>
  </si>
  <si>
    <t>性別</t>
  </si>
  <si>
    <t>出生地</t>
  </si>
  <si>
    <t>本国居住地</t>
  </si>
  <si>
    <t>本国電話番号</t>
  </si>
  <si>
    <t>本国携帯電話番号</t>
  </si>
  <si>
    <t>配偶者の有無</t>
  </si>
  <si>
    <t>職業</t>
  </si>
  <si>
    <t>入国予定年月日</t>
  </si>
  <si>
    <t>入国年月日</t>
  </si>
  <si>
    <t>上陸許可年月日</t>
  </si>
  <si>
    <t>上陸予定港</t>
  </si>
  <si>
    <t>滞在予定期間</t>
  </si>
  <si>
    <t>査証申請予定地</t>
  </si>
  <si>
    <t>申請歴等の自己申告</t>
  </si>
  <si>
    <t>現住所 郵便番号</t>
  </si>
  <si>
    <t>現住所</t>
  </si>
  <si>
    <t>電話番号</t>
  </si>
  <si>
    <t>メールアドレス１</t>
  </si>
  <si>
    <t>メールアドレス２</t>
  </si>
  <si>
    <t>旅券 番号</t>
  </si>
  <si>
    <t>旅券 有効期限</t>
  </si>
  <si>
    <t>入国目的（P留学）</t>
  </si>
  <si>
    <t>入国目的（R家族滞在）</t>
  </si>
  <si>
    <t>同伴者の有無</t>
  </si>
  <si>
    <t>過去の出入国歴の有無</t>
  </si>
  <si>
    <t>出入国歴（回数）</t>
  </si>
  <si>
    <t>出入国歴（から～）</t>
  </si>
  <si>
    <t>出入国歴（～まで）</t>
  </si>
  <si>
    <t>卒業後の予定帰国</t>
  </si>
  <si>
    <t>卒業後の予定日本での進学</t>
  </si>
  <si>
    <t>卒業後の予定日本での就職</t>
  </si>
  <si>
    <t>卒業後の予定その他</t>
  </si>
  <si>
    <t>卒業後の予定その他 内容</t>
  </si>
  <si>
    <t>エージェント情報</t>
  </si>
  <si>
    <t>修学年数（小学校～最終学歴）</t>
  </si>
  <si>
    <t>最終学歴卒業</t>
  </si>
  <si>
    <t>最終学歴在学中</t>
  </si>
  <si>
    <t>最終学歴休学中</t>
  </si>
  <si>
    <t>最終学歴中退</t>
  </si>
  <si>
    <t>最終学歴博士</t>
  </si>
  <si>
    <t>最終学歴修士</t>
  </si>
  <si>
    <t>最終学歴大学</t>
  </si>
  <si>
    <t>最終学歴短期大学</t>
  </si>
  <si>
    <t>最終学歴専門学校</t>
  </si>
  <si>
    <t>最終学歴高等学校</t>
  </si>
  <si>
    <t>最終学歴中学校</t>
  </si>
  <si>
    <t>最終学歴小学校</t>
  </si>
  <si>
    <t>最終学歴その他</t>
  </si>
  <si>
    <t>最終学歴その他（理由）</t>
  </si>
  <si>
    <t>最終学歴全日制</t>
  </si>
  <si>
    <t>最終学歴通信制</t>
  </si>
  <si>
    <t>最終学歴学校名</t>
  </si>
  <si>
    <t>最終学歴卒業又は卒業見込み年月</t>
  </si>
  <si>
    <t>最終学歴卒業証書発行機関</t>
  </si>
  <si>
    <t>最終学歴中退学校名</t>
  </si>
  <si>
    <t>経歴１_始期</t>
  </si>
  <si>
    <t>経歴１_終期</t>
  </si>
  <si>
    <t>経歴１</t>
  </si>
  <si>
    <t>経歴２_始期</t>
  </si>
  <si>
    <t>経歴２_終期</t>
  </si>
  <si>
    <t>経歴２</t>
  </si>
  <si>
    <t>経歴３_始期</t>
  </si>
  <si>
    <t>経歴３_終期</t>
  </si>
  <si>
    <t>経歴３</t>
  </si>
  <si>
    <t>経歴４_始期</t>
  </si>
  <si>
    <t>経歴４_終期</t>
  </si>
  <si>
    <t>経歴４</t>
  </si>
  <si>
    <t>経歴５_始期</t>
  </si>
  <si>
    <t>経歴５_終期</t>
  </si>
  <si>
    <t>経歴５</t>
  </si>
  <si>
    <t>経歴６_始期</t>
  </si>
  <si>
    <t>経歴６_終期</t>
  </si>
  <si>
    <t>経歴６</t>
  </si>
  <si>
    <t>日本語能力・試験名</t>
  </si>
  <si>
    <t>日本語能力・級または点数</t>
  </si>
  <si>
    <t>日本語能力・申請教育機関による申告</t>
  </si>
  <si>
    <t>日本語能力・学習開始時期</t>
  </si>
  <si>
    <t>現在の日本語能力・試験名</t>
  </si>
  <si>
    <t>現在の日本語能力・試験日</t>
  </si>
  <si>
    <t>現在の日本語能力・級または点数</t>
  </si>
  <si>
    <t>日本語教育を受けた教育機関名１</t>
  </si>
  <si>
    <t>日本語教育を受けた期間開始１</t>
  </si>
  <si>
    <t>日本語教育を受けた期間終了１</t>
  </si>
  <si>
    <t>日本語教育を受けた教育機関名２</t>
  </si>
  <si>
    <t>日本語教育を受けた期間開始２</t>
  </si>
  <si>
    <t>日本語教育を受けた期間終了２</t>
  </si>
  <si>
    <t>日本語能力 その他コメント</t>
  </si>
  <si>
    <t>日本語学習歴 機関名</t>
  </si>
  <si>
    <t>日本語学習履歴 期間開始</t>
  </si>
  <si>
    <t>日本語学習履歴 期間終了</t>
  </si>
  <si>
    <t>在日親族1 続柄</t>
  </si>
  <si>
    <t>在日親族1 氏名</t>
  </si>
  <si>
    <t>在日親族1 生年月日</t>
  </si>
  <si>
    <t>在日親族1 国籍・地域</t>
  </si>
  <si>
    <t>在日親族1 同居有無</t>
  </si>
  <si>
    <t>在日親族1 通勤先</t>
  </si>
  <si>
    <t>在日親族1 在留カード番号</t>
  </si>
  <si>
    <t>在日親族2 続柄</t>
  </si>
  <si>
    <t>在日親族2 氏名</t>
  </si>
  <si>
    <t>在日親族2 生年月日</t>
  </si>
  <si>
    <t>在日親族2 国籍・地域</t>
  </si>
  <si>
    <t>在日親族2 同居有無</t>
  </si>
  <si>
    <t>在日親族2 通勤先</t>
  </si>
  <si>
    <t>在日親族2 在留カード番号</t>
  </si>
  <si>
    <t>在日親族3 続柄</t>
  </si>
  <si>
    <t>在日親族3 氏名</t>
  </si>
  <si>
    <t>在日親族3 生年月日</t>
  </si>
  <si>
    <t>在日親族3 国籍・地域</t>
  </si>
  <si>
    <t>在日親族3 同居有無</t>
  </si>
  <si>
    <t>在日親族3 通勤先</t>
  </si>
  <si>
    <t>在日親族3 在留カード番号</t>
  </si>
  <si>
    <t>在日親族4 続柄</t>
  </si>
  <si>
    <t>在日親族4 氏名</t>
  </si>
  <si>
    <t>在日親族4 生年月日</t>
  </si>
  <si>
    <t>在日親族4 国籍・地域</t>
  </si>
  <si>
    <t>在日親族4 同居有無</t>
  </si>
  <si>
    <t>在日親族4 通勤先</t>
  </si>
  <si>
    <t>在日親族4 在留カード番号</t>
  </si>
  <si>
    <t>在日親族5 続柄</t>
  </si>
  <si>
    <t>在日親族5 氏名</t>
  </si>
  <si>
    <t>在日親族5 生年月日</t>
  </si>
  <si>
    <t>在日親族5 国籍・地域</t>
  </si>
  <si>
    <t>在日親族5 同居有無</t>
  </si>
  <si>
    <t>在日親族5 通勤先</t>
  </si>
  <si>
    <t>在日親族5 在留カード番号</t>
  </si>
  <si>
    <t>在日親族6 続柄</t>
  </si>
  <si>
    <t>在日親族6 氏名</t>
  </si>
  <si>
    <t>在日親族6 生年月日</t>
  </si>
  <si>
    <t>在日親族6 国籍・地域</t>
  </si>
  <si>
    <t>在日親族6 同居有無</t>
  </si>
  <si>
    <t>在日親族6 通勤先</t>
  </si>
  <si>
    <t>在日親族6 在留カード番号</t>
  </si>
  <si>
    <t>本邦における申請人の監護人氏名</t>
  </si>
  <si>
    <t>本邦における申請人の監護人本人との関係</t>
  </si>
  <si>
    <t>本邦における申請人の監護人住所</t>
  </si>
  <si>
    <t>本邦における申請人の監護人電話番号</t>
  </si>
  <si>
    <t>本邦における申請人の監護人携帯電話番号</t>
  </si>
  <si>
    <t>代理人氏名</t>
  </si>
  <si>
    <t>代理人本人との関係</t>
  </si>
  <si>
    <t>代理人住所</t>
  </si>
  <si>
    <t>代理人電話番号</t>
  </si>
  <si>
    <t>代理人携帯電話番号</t>
  </si>
  <si>
    <t>支弁方法及び月平均支弁額本人負担金額</t>
  </si>
  <si>
    <t>支弁方法及び月平均支弁額在外経費支弁者負担金額</t>
  </si>
  <si>
    <t>支弁方法及び月平均支弁額在日経費支弁者負担金額</t>
  </si>
  <si>
    <t>支弁方法及び月平均支弁額奨学金金額</t>
  </si>
  <si>
    <t>支弁方法及び月平均支弁額その他金額</t>
  </si>
  <si>
    <t>支弁方法及び月平均支弁額備考</t>
  </si>
  <si>
    <t>送金・携行の別外国からの携行金額</t>
  </si>
  <si>
    <t>送金・携行の別外国からの携行時期</t>
  </si>
  <si>
    <t>送金・携行の別外国からの携行者</t>
  </si>
  <si>
    <t>送金・携行の別外国からの携行者との関係</t>
  </si>
  <si>
    <t>送金・携行の別外国からの送金金額</t>
  </si>
  <si>
    <t>送金・携行の別外国からの送金時期</t>
  </si>
  <si>
    <t>送金・携行の別その他金額</t>
  </si>
  <si>
    <t>経費支弁者支弁者１ 氏名</t>
  </si>
  <si>
    <t>経費支弁者支弁者１ 住所</t>
  </si>
  <si>
    <t>経費支弁者支弁者１ 電話番号</t>
  </si>
  <si>
    <t>経費支弁者支弁者１ 職業 勤務先名</t>
  </si>
  <si>
    <t>経費支弁者支弁者１ 勤務先電話番号</t>
  </si>
  <si>
    <t>経費支弁者支弁者１ 年収</t>
  </si>
  <si>
    <t>経費支弁者支弁者１ コメント、為替レートなど</t>
  </si>
  <si>
    <t>経費支弁者支弁者２ 氏名</t>
  </si>
  <si>
    <t>経費支弁者支弁者２ 住所</t>
  </si>
  <si>
    <t>経費支弁者支弁者２ 電話番号</t>
  </si>
  <si>
    <t>経費支弁者支弁者２ 職業 勤務先名</t>
  </si>
  <si>
    <t>経費支弁者支弁者２ 勤務先電話番号</t>
  </si>
  <si>
    <t>経費支弁者支弁者２ 年収</t>
  </si>
  <si>
    <t>経費支弁者支弁者２ コメント、為替レートなど</t>
  </si>
  <si>
    <t>申請者との関係夫</t>
  </si>
  <si>
    <t>申請者との関係妻</t>
  </si>
  <si>
    <t>申請者との関係父</t>
  </si>
  <si>
    <t>申請者との関係母</t>
  </si>
  <si>
    <t>申請者との関係祖父</t>
  </si>
  <si>
    <t>申請者との関係祖母</t>
  </si>
  <si>
    <t>申請者との関係養父</t>
  </si>
  <si>
    <t>申請者との関係養母</t>
  </si>
  <si>
    <t>申請者との関係兄弟姉妹</t>
  </si>
  <si>
    <t>申請者との関係叔父 伯父 叔母 伯母</t>
  </si>
  <si>
    <t>申請者との関係受入教育機関</t>
  </si>
  <si>
    <t>申請者との関係友人 知人</t>
  </si>
  <si>
    <t>申請者との関係友人 知人の親戚</t>
  </si>
  <si>
    <t>申請者との関係取引関係者 現地企業等職員</t>
  </si>
  <si>
    <t>申請者との関係取引関係者 現地企業等職員の親戚</t>
  </si>
  <si>
    <t>申請者との関係その他</t>
  </si>
  <si>
    <t>申請者との関係その他 コメント</t>
  </si>
  <si>
    <t>奨学金支給機関外国政府</t>
  </si>
  <si>
    <t>奨学金支給機関日本国政府</t>
  </si>
  <si>
    <t>奨学金支給機関地方公共団体</t>
  </si>
  <si>
    <t>奨学金支給機関公益社団又は公益財団法人</t>
  </si>
  <si>
    <t>奨学金支給機関公益社団又は公益財団法人 名称</t>
  </si>
  <si>
    <t>奨学金支給機関その他</t>
  </si>
  <si>
    <t>奨学金支給機関その他 名称</t>
  </si>
  <si>
    <t>経費支弁者への調査家庭訪問</t>
  </si>
  <si>
    <t>経費支弁者への調査職場訪問</t>
  </si>
  <si>
    <t>経費支弁者への調査電話による在職確認</t>
  </si>
  <si>
    <t>経費支弁者への調査存款証明紫外線検査</t>
  </si>
  <si>
    <t>学納金納付状況</t>
  </si>
  <si>
    <t>同居している家族の人数</t>
  </si>
  <si>
    <t>アパート等入居先賃貸額</t>
  </si>
  <si>
    <t>その他生活費</t>
  </si>
  <si>
    <t>入学前</t>
  </si>
  <si>
    <t/>
  </si>
  <si>
    <t>ミャンマー</t>
  </si>
  <si>
    <t>無</t>
  </si>
  <si>
    <t>成田空港</t>
  </si>
  <si>
    <t>必要</t>
  </si>
  <si>
    <t>姉</t>
  </si>
  <si>
    <t>受入教育機関の職員</t>
  </si>
  <si>
    <t>(agent)</t>
  </si>
  <si>
    <t>MI 1</t>
  </si>
  <si>
    <t>based off MI 1</t>
  </si>
  <si>
    <t>calc from course and MI 1</t>
  </si>
  <si>
    <t>進学コース（１年６ヶ月）</t>
  </si>
  <si>
    <t>calc from MI 1 and shinro</t>
  </si>
  <si>
    <t>date format</t>
  </si>
  <si>
    <t>yyyy/mm/dd</t>
  </si>
  <si>
    <t>進学コース（１年９ヶ月）</t>
  </si>
  <si>
    <t>進学コース（１年３ヶ月）</t>
  </si>
  <si>
    <t>中国</t>
  </si>
  <si>
    <t>ベトナム</t>
  </si>
  <si>
    <t>インド</t>
  </si>
  <si>
    <t>フィリピン</t>
  </si>
  <si>
    <t>インドネシア</t>
  </si>
  <si>
    <t>タイ</t>
  </si>
  <si>
    <t>スリランカ</t>
  </si>
  <si>
    <t>ロシア</t>
  </si>
  <si>
    <t>大韓民国</t>
  </si>
  <si>
    <t>パキスタン</t>
  </si>
  <si>
    <t>バングラデシュ</t>
  </si>
  <si>
    <t>台湾</t>
  </si>
  <si>
    <t>香港</t>
  </si>
  <si>
    <t>ネパール</t>
  </si>
  <si>
    <t>米国</t>
  </si>
  <si>
    <t>ウズベキスタン</t>
  </si>
  <si>
    <t>マレーシア</t>
  </si>
  <si>
    <t>オーストラリア</t>
  </si>
  <si>
    <t>モンゴル</t>
  </si>
  <si>
    <t>トルコ</t>
  </si>
  <si>
    <t>カナダ</t>
  </si>
  <si>
    <t>アルジェリア</t>
  </si>
  <si>
    <t>シンガポール</t>
  </si>
  <si>
    <t>日本</t>
  </si>
  <si>
    <t>オーストリア</t>
  </si>
  <si>
    <t>ベラルーシ</t>
  </si>
  <si>
    <t>ブラジル</t>
  </si>
  <si>
    <t>チリ</t>
  </si>
  <si>
    <t>チェコ</t>
  </si>
  <si>
    <t>スペイン</t>
  </si>
  <si>
    <t>英国</t>
  </si>
  <si>
    <t>ハンガリー</t>
  </si>
  <si>
    <t>イタリア</t>
  </si>
  <si>
    <t>メキシコ</t>
  </si>
  <si>
    <t>ノルウェー</t>
  </si>
  <si>
    <t>ニュージーランド</t>
  </si>
  <si>
    <t>オマーン</t>
  </si>
  <si>
    <t>ウクライナ</t>
  </si>
  <si>
    <t>その他の国・地域</t>
  </si>
  <si>
    <t>アルバ</t>
  </si>
  <si>
    <t>アフガニスタン</t>
  </si>
  <si>
    <t>アンゴラ</t>
  </si>
  <si>
    <t>アンギラ</t>
  </si>
  <si>
    <t>アルバニア</t>
  </si>
  <si>
    <t>アンドラ</t>
  </si>
  <si>
    <t>アラブ首長国連邦</t>
  </si>
  <si>
    <t>アルゼンチン</t>
  </si>
  <si>
    <t>アルメニア</t>
  </si>
  <si>
    <t>米領サモア</t>
  </si>
  <si>
    <t>南極大陸</t>
  </si>
  <si>
    <t>アンティグア・バーブーダ</t>
  </si>
  <si>
    <t>アゼルバイジャン</t>
  </si>
  <si>
    <t>ブルンジ</t>
  </si>
  <si>
    <t>ベルギー</t>
  </si>
  <si>
    <t>ベナン</t>
  </si>
  <si>
    <t>ブルキナファソ</t>
  </si>
  <si>
    <t>ブルガリア</t>
  </si>
  <si>
    <t>バーレーン</t>
  </si>
  <si>
    <t>バハマ</t>
  </si>
  <si>
    <t>ボスニア・ヘルツェゴビナ</t>
  </si>
  <si>
    <t>ベリーズ</t>
  </si>
  <si>
    <t>バミューダ諸島</t>
  </si>
  <si>
    <t>ボリビア</t>
  </si>
  <si>
    <t>バルバドス</t>
  </si>
  <si>
    <t>ブルネイ</t>
  </si>
  <si>
    <t>ブータン</t>
  </si>
  <si>
    <t>ボツワナ</t>
  </si>
  <si>
    <t>中央アフリカ</t>
  </si>
  <si>
    <t>ココス諸島</t>
  </si>
  <si>
    <t>スイス</t>
  </si>
  <si>
    <t>コートジボワール</t>
  </si>
  <si>
    <t>カメルーン</t>
  </si>
  <si>
    <t>コンゴ民主共和国</t>
  </si>
  <si>
    <t>コンゴ共和国</t>
  </si>
  <si>
    <t>クック諸島</t>
  </si>
  <si>
    <t>コロンビア</t>
  </si>
  <si>
    <t>コモロ連合</t>
  </si>
  <si>
    <t>カーボベルデ</t>
  </si>
  <si>
    <t>コスタリカ</t>
  </si>
  <si>
    <t>キューバ</t>
  </si>
  <si>
    <t>クリスマス島</t>
  </si>
  <si>
    <t>ケイマン諸島</t>
  </si>
  <si>
    <t>キプロス</t>
  </si>
  <si>
    <t>ドイツ</t>
  </si>
  <si>
    <t>ジブチ</t>
  </si>
  <si>
    <t>ドミニカ国</t>
  </si>
  <si>
    <t>デンマーク</t>
  </si>
  <si>
    <t>ドミニカ共和国</t>
  </si>
  <si>
    <t>エクアドル</t>
  </si>
  <si>
    <t>エジプト</t>
  </si>
  <si>
    <t>エリトリア</t>
  </si>
  <si>
    <t>西サハラ</t>
  </si>
  <si>
    <t>エストニア</t>
  </si>
  <si>
    <t>エチオピア</t>
  </si>
  <si>
    <t>フィンランド</t>
  </si>
  <si>
    <t>フィジー諸島</t>
  </si>
  <si>
    <t>フォークランド（マルビナス）諸島</t>
  </si>
  <si>
    <t>フランス</t>
  </si>
  <si>
    <t>フェロー諸島</t>
  </si>
  <si>
    <t>ミクロネシア連邦</t>
  </si>
  <si>
    <t>ガボン</t>
  </si>
  <si>
    <t>ジョージア</t>
  </si>
  <si>
    <t>ガーナ</t>
  </si>
  <si>
    <t>ジブラルタル</t>
  </si>
  <si>
    <t>ギニア</t>
  </si>
  <si>
    <t>グアドループ島</t>
  </si>
  <si>
    <t>ガンビア</t>
  </si>
  <si>
    <t>ギニアビサウ</t>
  </si>
  <si>
    <t>赤道ギニア</t>
  </si>
  <si>
    <t>ギリシャ</t>
  </si>
  <si>
    <t>グレナダ</t>
  </si>
  <si>
    <t>グリーンランド</t>
  </si>
  <si>
    <t>グアテマラ</t>
  </si>
  <si>
    <t>フランス領ギアナ</t>
  </si>
  <si>
    <t>グアム</t>
  </si>
  <si>
    <t>ガイアナ</t>
  </si>
  <si>
    <t>ホンジュラス</t>
  </si>
  <si>
    <t>クロアチア</t>
  </si>
  <si>
    <t>ハイチ</t>
  </si>
  <si>
    <t>マン島</t>
  </si>
  <si>
    <t>英領インド洋地域</t>
  </si>
  <si>
    <t>アイルランド</t>
  </si>
  <si>
    <t>イラン</t>
  </si>
  <si>
    <t>イラク</t>
  </si>
  <si>
    <t>アイスランド</t>
  </si>
  <si>
    <t>イスラエル</t>
  </si>
  <si>
    <t>ジャマイカ</t>
  </si>
  <si>
    <t>ヨルダン</t>
  </si>
  <si>
    <t>カザフスタン</t>
  </si>
  <si>
    <t>ケニア</t>
  </si>
  <si>
    <t>キルギス</t>
  </si>
  <si>
    <t>カンボジア</t>
  </si>
  <si>
    <t>キリバス</t>
  </si>
  <si>
    <t>セントクリストファー・ネービス</t>
  </si>
  <si>
    <t>コソボ共和国</t>
  </si>
  <si>
    <t>クウェート</t>
  </si>
  <si>
    <t>ラオス</t>
  </si>
  <si>
    <t>レバノン</t>
  </si>
  <si>
    <t>リベリア</t>
  </si>
  <si>
    <t>リビア</t>
  </si>
  <si>
    <t>セントルシア</t>
  </si>
  <si>
    <t>リヒテンシュタイン</t>
  </si>
  <si>
    <t>レソト</t>
  </si>
  <si>
    <t>リトアニア</t>
  </si>
  <si>
    <t>ルクセンブルク</t>
  </si>
  <si>
    <t>ラトビア</t>
  </si>
  <si>
    <t>マカオ</t>
  </si>
  <si>
    <t>モロッコ</t>
  </si>
  <si>
    <t>モナコ</t>
  </si>
  <si>
    <t>モルドバ</t>
  </si>
  <si>
    <t>マダガスカル</t>
  </si>
  <si>
    <t>モルディブ</t>
  </si>
  <si>
    <t>マーシャル諸島</t>
  </si>
  <si>
    <t>北マケドニア</t>
  </si>
  <si>
    <t>マリ</t>
  </si>
  <si>
    <t>マルタ</t>
  </si>
  <si>
    <t>モンテネグロ</t>
  </si>
  <si>
    <t>北マリアナ諸島</t>
  </si>
  <si>
    <t>モザンビーク</t>
  </si>
  <si>
    <t>モーリタニア</t>
  </si>
  <si>
    <t>モンセラット</t>
  </si>
  <si>
    <t>マルチニーク島</t>
  </si>
  <si>
    <t>モーリシャス</t>
  </si>
  <si>
    <t>マラウイ</t>
  </si>
  <si>
    <t>マイヨット島</t>
  </si>
  <si>
    <t>ナミビア</t>
  </si>
  <si>
    <t>ニューカレドニア</t>
  </si>
  <si>
    <t>ニジェール</t>
  </si>
  <si>
    <t>ノーフォーク島</t>
  </si>
  <si>
    <t>ナイジェリア</t>
  </si>
  <si>
    <t>ニカラグア</t>
  </si>
  <si>
    <t>ニウエ</t>
  </si>
  <si>
    <t>オランダ</t>
  </si>
  <si>
    <t>ナウル</t>
  </si>
  <si>
    <t>パナマ</t>
  </si>
  <si>
    <t>ピトケアン島</t>
  </si>
  <si>
    <t>ペルー</t>
  </si>
  <si>
    <t>パラオ</t>
  </si>
  <si>
    <t>パプアニューギニア</t>
  </si>
  <si>
    <t>ポーランド</t>
  </si>
  <si>
    <t>プエルトリコ</t>
  </si>
  <si>
    <t>北朝鮮</t>
  </si>
  <si>
    <t>ポルトガル</t>
  </si>
  <si>
    <t>パラグアイ</t>
  </si>
  <si>
    <t>パレスチナ</t>
  </si>
  <si>
    <t>フランス領ポリネシア</t>
  </si>
  <si>
    <t>カタール</t>
  </si>
  <si>
    <t>レユニオン</t>
  </si>
  <si>
    <t>ルーマニア</t>
  </si>
  <si>
    <t>ルワンダ</t>
  </si>
  <si>
    <t>サウジアラビア</t>
  </si>
  <si>
    <t>スーダン</t>
  </si>
  <si>
    <t>セネガル</t>
  </si>
  <si>
    <t>セントヘレナ島</t>
  </si>
  <si>
    <t>スバールバル諸島・ヤンマイエン諸島</t>
  </si>
  <si>
    <t>ソロモン諸島</t>
  </si>
  <si>
    <t>シエラレオネ</t>
  </si>
  <si>
    <t>エルサルバドル</t>
  </si>
  <si>
    <t>サンマリノ</t>
  </si>
  <si>
    <t>ソマリア</t>
  </si>
  <si>
    <t>サンピエール島・ミクロン島</t>
  </si>
  <si>
    <t>セルビア</t>
  </si>
  <si>
    <t>南スーダン</t>
  </si>
  <si>
    <t>サントメ・プリンシペ</t>
  </si>
  <si>
    <t>スリナム</t>
  </si>
  <si>
    <t>スロバキア</t>
  </si>
  <si>
    <t>スロベニア</t>
  </si>
  <si>
    <t>スウェーデン</t>
  </si>
  <si>
    <t>エスワティニ</t>
  </si>
  <si>
    <t>セーシェル</t>
  </si>
  <si>
    <t>シリア</t>
  </si>
  <si>
    <t>タークス諸島・カイコス諸島</t>
  </si>
  <si>
    <t>チャド</t>
  </si>
  <si>
    <t>トーゴ</t>
  </si>
  <si>
    <t>タジキスタン</t>
  </si>
  <si>
    <t>トケラウ諸島</t>
  </si>
  <si>
    <t>トルクメニスタン</t>
  </si>
  <si>
    <t>東ティモール</t>
  </si>
  <si>
    <t>トンガ</t>
  </si>
  <si>
    <t>トリニダード・トバゴ</t>
  </si>
  <si>
    <t>チュニジア</t>
  </si>
  <si>
    <t>ツバル</t>
  </si>
  <si>
    <t>タンザニア</t>
  </si>
  <si>
    <t>ウガンダ</t>
  </si>
  <si>
    <t>ウルグアイ</t>
  </si>
  <si>
    <t>バチカン市国</t>
  </si>
  <si>
    <t>セントビンセントおよびグレナディーン諸島</t>
  </si>
  <si>
    <t>ベネズエラ</t>
  </si>
  <si>
    <t>英領バージン諸島</t>
  </si>
  <si>
    <t>米領バージン諸島</t>
  </si>
  <si>
    <t>バヌアツ</t>
  </si>
  <si>
    <t>ワリス・フテュナ諸島</t>
  </si>
  <si>
    <t>サモア</t>
  </si>
  <si>
    <t>イエメン</t>
  </si>
  <si>
    <t>南アフリカ</t>
  </si>
  <si>
    <t>ザンビア</t>
  </si>
  <si>
    <t>ジンバブエ</t>
  </si>
  <si>
    <t>その他</t>
  </si>
  <si>
    <t>CALC</t>
  </si>
  <si>
    <t>calc</t>
  </si>
  <si>
    <t>（申請回数 Application：</t>
  </si>
  <si>
    <t>回 Time(s))</t>
  </si>
  <si>
    <t>（うち不交付となった回数 Non-issuance time(s) of the above applications：</t>
  </si>
  <si>
    <t>JAN</t>
  </si>
  <si>
    <t>FEB</t>
  </si>
  <si>
    <t>MAR</t>
  </si>
  <si>
    <t>APR</t>
  </si>
  <si>
    <t>MAY</t>
  </si>
  <si>
    <t>JUN</t>
  </si>
  <si>
    <t>JUL</t>
  </si>
  <si>
    <t>AUG</t>
  </si>
  <si>
    <t>SEP</t>
  </si>
  <si>
    <t>OCT</t>
  </si>
  <si>
    <t>NOV</t>
  </si>
  <si>
    <t>DEC</t>
  </si>
  <si>
    <t>sign</t>
  </si>
  <si>
    <t>sponsor</t>
  </si>
  <si>
    <t>families</t>
  </si>
  <si>
    <t>Scheduled working hours per week</t>
  </si>
  <si>
    <t>hrs.</t>
  </si>
  <si>
    <t xml:space="preserve"> Scheduled income per month about</t>
  </si>
  <si>
    <t>yen.</t>
  </si>
  <si>
    <t>Instructor</t>
  </si>
  <si>
    <t>Engineer</t>
  </si>
  <si>
    <t>Specialist in Humanities/ International Services</t>
  </si>
  <si>
    <t>Skilled Labor</t>
  </si>
  <si>
    <t>Student</t>
  </si>
  <si>
    <t>Dependent</t>
  </si>
  <si>
    <t>Designated Activities</t>
  </si>
  <si>
    <t>Permanent Resident</t>
  </si>
  <si>
    <t>Spouse or Child of Japanese National</t>
  </si>
  <si>
    <t>Spouse or Child of Permanent Residence</t>
  </si>
  <si>
    <t>Long-Term Resident</t>
  </si>
  <si>
    <t>Diplomat</t>
  </si>
  <si>
    <t>Official</t>
  </si>
  <si>
    <t>Professor</t>
  </si>
  <si>
    <t>Artist</t>
  </si>
  <si>
    <t>Religious Activities</t>
  </si>
  <si>
    <t>Journalist</t>
  </si>
  <si>
    <t>Investor/
Business Manager</t>
  </si>
  <si>
    <t>Legal/ Accounting Services</t>
  </si>
  <si>
    <t>Medical Services</t>
  </si>
  <si>
    <t>Researcher</t>
  </si>
  <si>
    <t>Intra-company Transferee</t>
  </si>
  <si>
    <t>Entertainment</t>
  </si>
  <si>
    <t>Technical Intern Training</t>
  </si>
  <si>
    <t>Cultural Activities</t>
  </si>
  <si>
    <t>Trainee</t>
  </si>
  <si>
    <t>Japanese Citizen</t>
  </si>
  <si>
    <t>China</t>
  </si>
  <si>
    <t>Vietnam</t>
  </si>
  <si>
    <t>India</t>
  </si>
  <si>
    <t>Myanmar</t>
  </si>
  <si>
    <t>Philippines</t>
  </si>
  <si>
    <t>Indonesia</t>
  </si>
  <si>
    <t>Sri Lanka</t>
  </si>
  <si>
    <t>Russia</t>
  </si>
  <si>
    <t>Thailand</t>
  </si>
  <si>
    <t>South Korea</t>
  </si>
  <si>
    <t>Bangladesh</t>
  </si>
  <si>
    <t>Taiwan</t>
  </si>
  <si>
    <t>United States of America</t>
  </si>
  <si>
    <t>Australia</t>
  </si>
  <si>
    <t>Pakistan</t>
  </si>
  <si>
    <t>Turkey</t>
  </si>
  <si>
    <t>Uzbekistan</t>
  </si>
  <si>
    <t>Malaysia</t>
  </si>
  <si>
    <t>Canada</t>
  </si>
  <si>
    <t>Algeria</t>
  </si>
  <si>
    <t>Hong Kong</t>
  </si>
  <si>
    <t>Singapore</t>
  </si>
  <si>
    <t>Japan</t>
  </si>
  <si>
    <t>Austria</t>
  </si>
  <si>
    <t>Belarus</t>
  </si>
  <si>
    <t>Brazil</t>
  </si>
  <si>
    <t>Chile</t>
  </si>
  <si>
    <t>Czechia</t>
  </si>
  <si>
    <t>Spain</t>
  </si>
  <si>
    <t>United Kingdom</t>
  </si>
  <si>
    <t>Hungary</t>
  </si>
  <si>
    <t>Italy</t>
  </si>
  <si>
    <t>Mexico</t>
  </si>
  <si>
    <t>Norway</t>
  </si>
  <si>
    <t>Nepal</t>
  </si>
  <si>
    <t>New Zealand</t>
  </si>
  <si>
    <t>Oman</t>
  </si>
  <si>
    <t>Ukraine</t>
  </si>
  <si>
    <t>Other Countries / Regions</t>
  </si>
  <si>
    <t>ALBA</t>
  </si>
  <si>
    <t>Afghanistan</t>
  </si>
  <si>
    <t>Angola</t>
  </si>
  <si>
    <t>Anguilla</t>
  </si>
  <si>
    <t>Albania</t>
  </si>
  <si>
    <t>Andorra</t>
  </si>
  <si>
    <t>United Arab Emirates</t>
  </si>
  <si>
    <t>Argentina</t>
  </si>
  <si>
    <t>Armenia</t>
  </si>
  <si>
    <t>American Samoa</t>
  </si>
  <si>
    <t>Antartica</t>
  </si>
  <si>
    <t>Antigua and Barbuda</t>
  </si>
  <si>
    <t>Azerbaijan</t>
  </si>
  <si>
    <t>Burundi</t>
  </si>
  <si>
    <t>Belgium</t>
  </si>
  <si>
    <t>Benin</t>
  </si>
  <si>
    <t>Burkina Faso</t>
  </si>
  <si>
    <t>Bulgaria</t>
  </si>
  <si>
    <t>Bahrain</t>
  </si>
  <si>
    <t>Bahamas</t>
  </si>
  <si>
    <t>Bosnia and Herzegovina</t>
  </si>
  <si>
    <t>Belize</t>
  </si>
  <si>
    <t>Bermuda Islands</t>
  </si>
  <si>
    <t>Bolivia</t>
  </si>
  <si>
    <t>Barbados</t>
  </si>
  <si>
    <t>Brunei Darussalam</t>
  </si>
  <si>
    <t>Bhutan</t>
  </si>
  <si>
    <t>Botswana</t>
  </si>
  <si>
    <t>Central Africa</t>
  </si>
  <si>
    <t>Cocos Islands</t>
  </si>
  <si>
    <t>Switzerland</t>
  </si>
  <si>
    <t>Côte d’Ivoire</t>
  </si>
  <si>
    <t>Cameroon</t>
  </si>
  <si>
    <t>The Democratic Republic of the Congo</t>
  </si>
  <si>
    <t>Congo</t>
  </si>
  <si>
    <t>Cook Islands</t>
  </si>
  <si>
    <t>Colombia</t>
  </si>
  <si>
    <t>Union of Comoros</t>
  </si>
  <si>
    <t>Cape Verde</t>
  </si>
  <si>
    <t>Costa Rica</t>
  </si>
  <si>
    <t>Cuba</t>
  </si>
  <si>
    <t>Christmas Island</t>
  </si>
  <si>
    <t>Cayman Islands</t>
  </si>
  <si>
    <t>Cyprus</t>
  </si>
  <si>
    <t>Germany</t>
  </si>
  <si>
    <t>Djibouti</t>
  </si>
  <si>
    <t>Dominica</t>
  </si>
  <si>
    <t>Denmark</t>
  </si>
  <si>
    <t>Dominican Republic</t>
  </si>
  <si>
    <t>Ecuador</t>
  </si>
  <si>
    <t>Egypt</t>
  </si>
  <si>
    <t>Eritrea</t>
  </si>
  <si>
    <t>Western Sahara</t>
  </si>
  <si>
    <t>Estonia</t>
  </si>
  <si>
    <t>Ethiopia</t>
  </si>
  <si>
    <t>Finland</t>
  </si>
  <si>
    <t>Fiji Islands</t>
  </si>
  <si>
    <t>Falkland Islands</t>
  </si>
  <si>
    <t>France</t>
  </si>
  <si>
    <t>Faroe Islands</t>
  </si>
  <si>
    <t>Micronesia</t>
  </si>
  <si>
    <t>Gabon</t>
  </si>
  <si>
    <t>Georgia</t>
  </si>
  <si>
    <t>Ghana</t>
  </si>
  <si>
    <t>Gibraltar</t>
  </si>
  <si>
    <t>Guinea</t>
  </si>
  <si>
    <t>Guadeloupe</t>
  </si>
  <si>
    <t>Gambia</t>
  </si>
  <si>
    <t>Guinea-Bissau</t>
  </si>
  <si>
    <t>Equatorial Guinea</t>
  </si>
  <si>
    <t>Greece</t>
  </si>
  <si>
    <t>Grenada</t>
  </si>
  <si>
    <t>Greenland</t>
  </si>
  <si>
    <t>Guatemala</t>
  </si>
  <si>
    <t>French Guiana</t>
  </si>
  <si>
    <t>Guam</t>
  </si>
  <si>
    <t>Guyana</t>
  </si>
  <si>
    <t>Honduras</t>
  </si>
  <si>
    <t>Croatia</t>
  </si>
  <si>
    <t>Haiti</t>
  </si>
  <si>
    <t>Isle of Man</t>
  </si>
  <si>
    <t>British Indian Ocean Territory</t>
  </si>
  <si>
    <t>Ireland</t>
  </si>
  <si>
    <t>Iran</t>
  </si>
  <si>
    <t>Iraq</t>
  </si>
  <si>
    <t>Iceland</t>
  </si>
  <si>
    <t>Israel</t>
  </si>
  <si>
    <t>Jamaica</t>
  </si>
  <si>
    <t>Jordan</t>
  </si>
  <si>
    <t>Kazakhstan</t>
  </si>
  <si>
    <t>Kenya</t>
  </si>
  <si>
    <t>Kyrgyzstan</t>
  </si>
  <si>
    <t>Cambodia</t>
  </si>
  <si>
    <t>Kiribati</t>
  </si>
  <si>
    <t>Saint Kitts and Nevis</t>
  </si>
  <si>
    <t>Kosovo</t>
  </si>
  <si>
    <t>Kuwait</t>
  </si>
  <si>
    <t>Lao People’s Democratic Republic</t>
  </si>
  <si>
    <t>Lebanon</t>
  </si>
  <si>
    <t>Liberia</t>
  </si>
  <si>
    <t>Libya</t>
  </si>
  <si>
    <t>Saint Lucia</t>
  </si>
  <si>
    <t>Liechtenstein</t>
  </si>
  <si>
    <t>Lesotho</t>
  </si>
  <si>
    <t>Lithuania</t>
  </si>
  <si>
    <t>Luxembourg</t>
  </si>
  <si>
    <t>Latvia</t>
  </si>
  <si>
    <t>Macao</t>
  </si>
  <si>
    <t>Morocco</t>
  </si>
  <si>
    <t>Monaco</t>
  </si>
  <si>
    <t>Moldova</t>
  </si>
  <si>
    <t>Madagascar</t>
  </si>
  <si>
    <t>Maldives</t>
  </si>
  <si>
    <t>Marshall Islands</t>
  </si>
  <si>
    <t>North Macedonia</t>
  </si>
  <si>
    <t>Mali</t>
  </si>
  <si>
    <t>Malta</t>
  </si>
  <si>
    <t>Montenegro</t>
  </si>
  <si>
    <t>Mongolia</t>
  </si>
  <si>
    <t>Northern Mariana Islands</t>
  </si>
  <si>
    <t>Mozambique</t>
  </si>
  <si>
    <t>Mauritania</t>
  </si>
  <si>
    <t>Montserrat</t>
  </si>
  <si>
    <t>Martinique</t>
  </si>
  <si>
    <t>Mauritius</t>
  </si>
  <si>
    <t>Malawi</t>
  </si>
  <si>
    <t>Mayotte</t>
  </si>
  <si>
    <t>Namibia</t>
  </si>
  <si>
    <t>New Caledonia</t>
  </si>
  <si>
    <t>Niger</t>
  </si>
  <si>
    <t>Norfolk Island</t>
  </si>
  <si>
    <t>Nigeria</t>
  </si>
  <si>
    <t>Nicaragua</t>
  </si>
  <si>
    <t>Niue</t>
  </si>
  <si>
    <t>Netherlands</t>
  </si>
  <si>
    <t>Nauru</t>
  </si>
  <si>
    <t>Panama</t>
  </si>
  <si>
    <t>Pitcairn Islands</t>
  </si>
  <si>
    <t>Peru</t>
  </si>
  <si>
    <t>Palau</t>
  </si>
  <si>
    <t>Papua New Guinea</t>
  </si>
  <si>
    <t>Poland</t>
  </si>
  <si>
    <t>Puerto Rico</t>
  </si>
  <si>
    <t>Democratic People’s Republic of Korea</t>
  </si>
  <si>
    <t>Portugal</t>
  </si>
  <si>
    <t>Paraguay</t>
  </si>
  <si>
    <t>Palestine</t>
  </si>
  <si>
    <t>French Polynesia</t>
  </si>
  <si>
    <t>Qatar</t>
  </si>
  <si>
    <t>Réunion</t>
  </si>
  <si>
    <t>Romania</t>
  </si>
  <si>
    <t>Rwanda</t>
  </si>
  <si>
    <t>Saudi Arabia</t>
  </si>
  <si>
    <t>Sudan</t>
  </si>
  <si>
    <t>Senegal</t>
  </si>
  <si>
    <t>St. Helena Island</t>
  </si>
  <si>
    <t>Svalbard and Jan Mayen</t>
  </si>
  <si>
    <t>Solomon Islands</t>
  </si>
  <si>
    <t>Sierra Leone</t>
  </si>
  <si>
    <t>El Salvador</t>
  </si>
  <si>
    <t>San Marino</t>
  </si>
  <si>
    <t>Somalia</t>
  </si>
  <si>
    <t>Saint Pierre and Miquelon</t>
  </si>
  <si>
    <t>Serbia</t>
  </si>
  <si>
    <t>South Sudan</t>
  </si>
  <si>
    <t>Sao Tome and Principe</t>
  </si>
  <si>
    <t>Suriname</t>
  </si>
  <si>
    <t>Slovakia</t>
  </si>
  <si>
    <t>Slovenia</t>
  </si>
  <si>
    <t>Sweden</t>
  </si>
  <si>
    <t>Eswatini</t>
  </si>
  <si>
    <t>Seychelles</t>
  </si>
  <si>
    <t>Syrian Arab Republic</t>
  </si>
  <si>
    <t>Turks and Caicos Islands</t>
  </si>
  <si>
    <t>Chad</t>
  </si>
  <si>
    <t>Togo</t>
  </si>
  <si>
    <t>Tajikistan</t>
  </si>
  <si>
    <t>Tokerau Islands</t>
  </si>
  <si>
    <t>Turkmenistan</t>
  </si>
  <si>
    <t>Timor-Leste</t>
  </si>
  <si>
    <t>Tonga</t>
  </si>
  <si>
    <t>Trinidad and Tobago</t>
  </si>
  <si>
    <t>Tunisia</t>
  </si>
  <si>
    <t>Tuvalu</t>
  </si>
  <si>
    <t>Tanzania, United Republic of</t>
  </si>
  <si>
    <t>Uganda</t>
  </si>
  <si>
    <t>Uruguay</t>
  </si>
  <si>
    <t>Vatican City</t>
  </si>
  <si>
    <t>Saint Vincent and the Grenadines</t>
  </si>
  <si>
    <t>Venezuela</t>
  </si>
  <si>
    <t>British Virgin Islands</t>
  </si>
  <si>
    <t>U.S. Virgin Islands</t>
  </si>
  <si>
    <t>Vanuatu</t>
  </si>
  <si>
    <t>Waris Futuna Islands</t>
  </si>
  <si>
    <t>Samoa</t>
  </si>
  <si>
    <t>Yemen</t>
  </si>
  <si>
    <t>South Africa</t>
  </si>
  <si>
    <t>Zambia</t>
  </si>
  <si>
    <t>Zimbabwe</t>
  </si>
  <si>
    <t>弟</t>
  </si>
  <si>
    <t>Younger Brother</t>
  </si>
  <si>
    <t>妹</t>
  </si>
  <si>
    <t>Younger Sister</t>
  </si>
  <si>
    <t>Elder Brother</t>
  </si>
  <si>
    <t>Mother</t>
  </si>
  <si>
    <t>父</t>
  </si>
  <si>
    <t>Father</t>
  </si>
  <si>
    <t>伯父・叔父</t>
  </si>
  <si>
    <t>Uncle</t>
  </si>
  <si>
    <t>伯母・叔母</t>
  </si>
  <si>
    <t>Aunt</t>
  </si>
  <si>
    <t>祖父</t>
  </si>
  <si>
    <t>Grandfather</t>
  </si>
  <si>
    <t>祖母</t>
  </si>
  <si>
    <t>Grandmother</t>
  </si>
  <si>
    <t>従弟</t>
  </si>
  <si>
    <t>Younger Counsin Brother</t>
  </si>
  <si>
    <t>従妹</t>
  </si>
  <si>
    <t>Younger Cousin Sister</t>
  </si>
  <si>
    <t>従兄</t>
  </si>
  <si>
    <t>Elder Cousin Brother</t>
  </si>
  <si>
    <t>従姉</t>
  </si>
  <si>
    <t>Elder Cousin Sister</t>
  </si>
  <si>
    <t>姪</t>
  </si>
  <si>
    <t>Niece</t>
  </si>
  <si>
    <t>甥</t>
  </si>
  <si>
    <t>Nephew</t>
  </si>
  <si>
    <t>義理の兄</t>
  </si>
  <si>
    <t>Brother-in-Law (Elder)</t>
  </si>
  <si>
    <t>義理の弟</t>
  </si>
  <si>
    <t>Brother-in-Law (Younger)</t>
  </si>
  <si>
    <t>義理の姉</t>
  </si>
  <si>
    <t>Sister-in-Law (Elder)</t>
  </si>
  <si>
    <t>義理の妹</t>
  </si>
  <si>
    <t>Sister-in-Law (Younger)</t>
  </si>
  <si>
    <t>義理の父</t>
  </si>
  <si>
    <t>Father-in-Law</t>
  </si>
  <si>
    <t>義理の母</t>
  </si>
  <si>
    <t>Mother-in-Law</t>
  </si>
  <si>
    <t>息子</t>
  </si>
  <si>
    <t>Son</t>
  </si>
  <si>
    <t>娘</t>
  </si>
  <si>
    <t>Daughter</t>
  </si>
  <si>
    <t>養父</t>
  </si>
  <si>
    <t>Foster Father</t>
  </si>
  <si>
    <t>養母</t>
  </si>
  <si>
    <t>Foster Mother</t>
  </si>
  <si>
    <t>Other</t>
  </si>
  <si>
    <t>3/31</t>
  </si>
  <si>
    <t>6/30</t>
  </si>
  <si>
    <t>9/30</t>
  </si>
  <si>
    <t>12/31</t>
  </si>
  <si>
    <t>Self</t>
  </si>
  <si>
    <t>申請者本人</t>
  </si>
  <si>
    <t>夫</t>
  </si>
  <si>
    <t>妻</t>
  </si>
  <si>
    <t>Husband</t>
  </si>
  <si>
    <t>Wife</t>
  </si>
  <si>
    <t>01</t>
  </si>
  <si>
    <t>02</t>
  </si>
  <si>
    <t>03</t>
  </si>
  <si>
    <t>04</t>
  </si>
  <si>
    <t>05</t>
  </si>
  <si>
    <t>06</t>
  </si>
  <si>
    <t>07</t>
  </si>
  <si>
    <t>08</t>
  </si>
  <si>
    <t>09</t>
  </si>
  <si>
    <t>10</t>
  </si>
  <si>
    <t>11</t>
  </si>
  <si>
    <t>12</t>
  </si>
  <si>
    <t>履歴書</t>
  </si>
  <si>
    <t>KR ZENBU</t>
  </si>
  <si>
    <t>FILTERED KR</t>
  </si>
  <si>
    <t>FINAL KR</t>
  </si>
  <si>
    <t>calced from form 1</t>
  </si>
  <si>
    <t>calced from bday</t>
  </si>
  <si>
    <t>MI POST 1</t>
  </si>
  <si>
    <t>month lookup (00)</t>
  </si>
  <si>
    <t>MI POST 2</t>
  </si>
  <si>
    <t>mi post 3</t>
  </si>
  <si>
    <t>Temporary Visitor</t>
  </si>
  <si>
    <t>VISA Waiver</t>
  </si>
  <si>
    <t>在留資格認定証明書番号</t>
  </si>
  <si>
    <t>在留カード番号</t>
  </si>
  <si>
    <t>在留資格</t>
  </si>
  <si>
    <t>在留期間年</t>
  </si>
  <si>
    <t>在留期間月</t>
  </si>
  <si>
    <t>在留期間満了日</t>
  </si>
  <si>
    <t>在留期間取得日</t>
  </si>
  <si>
    <t>申請者リストの出席率計算開始年月</t>
  </si>
  <si>
    <t>前回の申請者リストの出席率計算開始年月</t>
  </si>
  <si>
    <t>希望する在留資格</t>
  </si>
  <si>
    <t>希望する在留期間年</t>
  </si>
  <si>
    <t>希望する在留期間月</t>
  </si>
  <si>
    <t>更新の理由</t>
  </si>
  <si>
    <t>変更の理由</t>
  </si>
  <si>
    <t>犯罪を理由とする処分を受けたこと</t>
  </si>
  <si>
    <t>具体的内容</t>
  </si>
  <si>
    <t>過去強制又は出国命令</t>
  </si>
  <si>
    <t>過去の出入国歴 回数</t>
  </si>
  <si>
    <t>過去強制又は出国命令 直近の送還歴</t>
  </si>
  <si>
    <r>
      <t xml:space="preserve">電話番号
</t>
    </r>
    <r>
      <rPr>
        <sz val="9"/>
        <rFont val="ＭＳ Ｐゴシック"/>
        <family val="3"/>
        <charset val="128"/>
      </rPr>
      <t>Office Phone</t>
    </r>
    <rPh sb="0" eb="2">
      <t>デンワ</t>
    </rPh>
    <rPh sb="2" eb="4">
      <t>バンゴウ</t>
    </rPh>
    <phoneticPr fontId="3"/>
  </si>
  <si>
    <r>
      <rPr>
        <sz val="8"/>
        <rFont val="ＭＳ Ｐゴシック"/>
        <family val="3"/>
        <charset val="128"/>
      </rPr>
      <t>勤務先名</t>
    </r>
    <r>
      <rPr>
        <sz val="6"/>
        <rFont val="ＭＳ Ｐゴシック"/>
        <family val="3"/>
        <charset val="128"/>
      </rPr>
      <t xml:space="preserve">
</t>
    </r>
    <r>
      <rPr>
        <sz val="8"/>
        <rFont val="ＭＳ Ｐゴシック"/>
        <family val="3"/>
        <charset val="128"/>
      </rPr>
      <t>Name of Company</t>
    </r>
    <rPh sb="0" eb="3">
      <t>キンムサキ</t>
    </rPh>
    <rPh sb="3" eb="4">
      <t>メイ</t>
    </rPh>
    <phoneticPr fontId="3"/>
  </si>
  <si>
    <r>
      <rPr>
        <sz val="8"/>
        <rFont val="ＭＳ Ｐゴシック"/>
        <family val="3"/>
        <charset val="128"/>
      </rPr>
      <t>業種</t>
    </r>
    <r>
      <rPr>
        <sz val="10"/>
        <rFont val="ＭＳ Ｐゴシック"/>
        <family val="3"/>
        <charset val="128"/>
      </rPr>
      <t xml:space="preserve">
</t>
    </r>
    <r>
      <rPr>
        <sz val="8"/>
        <rFont val="ＭＳ Ｐゴシック"/>
        <family val="3"/>
        <charset val="128"/>
      </rPr>
      <t>Category of Business</t>
    </r>
    <phoneticPr fontId="5"/>
  </si>
  <si>
    <r>
      <rPr>
        <sz val="8"/>
        <rFont val="ＭＳ Ｐゴシック"/>
        <family val="3"/>
        <charset val="128"/>
      </rPr>
      <t>電話番号</t>
    </r>
    <r>
      <rPr>
        <sz val="10"/>
        <rFont val="ＭＳ Ｐゴシック"/>
        <family val="3"/>
        <charset val="128"/>
      </rPr>
      <t xml:space="preserve">
</t>
    </r>
    <r>
      <rPr>
        <sz val="9"/>
        <rFont val="ＭＳ Ｐゴシック"/>
        <family val="3"/>
        <charset val="128"/>
      </rPr>
      <t>Home Phone</t>
    </r>
    <rPh sb="0" eb="2">
      <t>デンワ</t>
    </rPh>
    <rPh sb="2" eb="4">
      <t>バンゴウ</t>
    </rPh>
    <phoneticPr fontId="3"/>
  </si>
  <si>
    <r>
      <rPr>
        <sz val="8"/>
        <rFont val="ＭＳ Ｐゴシック"/>
        <family val="3"/>
        <charset val="128"/>
      </rPr>
      <t>続柄</t>
    </r>
    <r>
      <rPr>
        <sz val="10"/>
        <rFont val="ＭＳ Ｐゴシック"/>
        <family val="3"/>
        <charset val="128"/>
      </rPr>
      <t xml:space="preserve">
</t>
    </r>
    <r>
      <rPr>
        <sz val="9"/>
        <rFont val="ＭＳ Ｐゴシック"/>
        <family val="3"/>
        <charset val="128"/>
      </rPr>
      <t>Relationship</t>
    </r>
    <rPh sb="0" eb="2">
      <t>ゾクガラ</t>
    </rPh>
    <phoneticPr fontId="3"/>
  </si>
  <si>
    <r>
      <rPr>
        <sz val="8"/>
        <rFont val="ＭＳ Ｐゴシック"/>
        <family val="3"/>
        <charset val="128"/>
      </rPr>
      <t>氏名</t>
    </r>
    <r>
      <rPr>
        <sz val="10"/>
        <rFont val="ＭＳ Ｐゴシック"/>
        <family val="3"/>
        <charset val="128"/>
      </rPr>
      <t xml:space="preserve">
</t>
    </r>
    <r>
      <rPr>
        <sz val="9"/>
        <rFont val="ＭＳ Ｐゴシック"/>
        <family val="3"/>
        <charset val="128"/>
      </rPr>
      <t>Full Name</t>
    </r>
    <rPh sb="0" eb="2">
      <t>シメイ</t>
    </rPh>
    <phoneticPr fontId="3"/>
  </si>
  <si>
    <r>
      <rPr>
        <sz val="8"/>
        <rFont val="ＭＳ Ｐゴシック"/>
        <family val="3"/>
        <charset val="128"/>
      </rPr>
      <t>職業</t>
    </r>
    <r>
      <rPr>
        <sz val="10"/>
        <rFont val="ＭＳ Ｐゴシック"/>
        <family val="3"/>
        <charset val="128"/>
      </rPr>
      <t xml:space="preserve">
</t>
    </r>
    <r>
      <rPr>
        <sz val="9"/>
        <rFont val="ＭＳ Ｐゴシック"/>
        <family val="3"/>
        <charset val="128"/>
      </rPr>
      <t>Occupation</t>
    </r>
    <phoneticPr fontId="3"/>
  </si>
  <si>
    <t>VLOOKUP(H10,$A$11:$B$22,2,FALSE)</t>
    <phoneticPr fontId="3"/>
  </si>
  <si>
    <r>
      <t xml:space="preserve">発行日
</t>
    </r>
    <r>
      <rPr>
        <sz val="8"/>
        <rFont val="ＭＳ Ｐゴシック"/>
        <family val="3"/>
        <charset val="128"/>
      </rPr>
      <t>Date of Issue</t>
    </r>
    <rPh sb="0" eb="2">
      <t>ハッコウ</t>
    </rPh>
    <rPh sb="2" eb="3">
      <t>ビ</t>
    </rPh>
    <phoneticPr fontId="3"/>
  </si>
  <si>
    <r>
      <t xml:space="preserve">有効期限
</t>
    </r>
    <r>
      <rPr>
        <sz val="8"/>
        <rFont val="ＭＳ Ｐゴシック"/>
        <family val="3"/>
        <charset val="128"/>
      </rPr>
      <t>Date of Expiration</t>
    </r>
    <rPh sb="0" eb="2">
      <t>ユウコウ</t>
    </rPh>
    <rPh sb="2" eb="4">
      <t>キゲン</t>
    </rPh>
    <phoneticPr fontId="3"/>
  </si>
  <si>
    <r>
      <t xml:space="preserve">性別
</t>
    </r>
    <r>
      <rPr>
        <sz val="9"/>
        <rFont val="ＭＳ Ｐゴシック"/>
        <family val="3"/>
        <charset val="128"/>
      </rPr>
      <t>Gender</t>
    </r>
    <rPh sb="0" eb="2">
      <t>セイベツ</t>
    </rPh>
    <phoneticPr fontId="3"/>
  </si>
  <si>
    <t>旅券番号
 Passport No．</t>
    <rPh sb="0" eb="2">
      <t>リョケン</t>
    </rPh>
    <rPh sb="2" eb="4">
      <t>バンゴウ</t>
    </rPh>
    <phoneticPr fontId="3"/>
  </si>
  <si>
    <r>
      <t xml:space="preserve">最終学歴
</t>
    </r>
    <r>
      <rPr>
        <sz val="8"/>
        <rFont val="ＭＳ Ｐゴシック"/>
        <family val="3"/>
        <charset val="128"/>
      </rPr>
      <t>Education or present school</t>
    </r>
    <rPh sb="0" eb="2">
      <t>サイシュウ</t>
    </rPh>
    <rPh sb="2" eb="4">
      <t>ガクレキ</t>
    </rPh>
    <phoneticPr fontId="3"/>
  </si>
  <si>
    <r>
      <rPr>
        <sz val="10"/>
        <rFont val="ＭＳ Ｐゴシック"/>
        <family val="3"/>
        <charset val="128"/>
      </rPr>
      <t>滞在先</t>
    </r>
    <r>
      <rPr>
        <sz val="9"/>
        <rFont val="ＭＳ Ｐゴシック"/>
        <family val="3"/>
        <charset val="128"/>
      </rPr>
      <t xml:space="preserve">
</t>
    </r>
    <r>
      <rPr>
        <sz val="8"/>
        <rFont val="ＭＳ Ｐゴシック"/>
        <family val="3"/>
        <charset val="128"/>
      </rPr>
      <t>　</t>
    </r>
    <r>
      <rPr>
        <sz val="9"/>
        <rFont val="ＭＳ Ｐゴシック"/>
        <family val="3"/>
        <charset val="128"/>
      </rPr>
      <t>Accommodations</t>
    </r>
    <rPh sb="0" eb="2">
      <t>タイザイ</t>
    </rPh>
    <rPh sb="2" eb="3">
      <t>サキ</t>
    </rPh>
    <phoneticPr fontId="3"/>
  </si>
  <si>
    <r>
      <t xml:space="preserve">修了後の予定
</t>
    </r>
    <r>
      <rPr>
        <sz val="9"/>
        <rFont val="ＭＳ Ｐゴシック"/>
        <family val="3"/>
        <charset val="128"/>
      </rPr>
      <t xml:space="preserve">Plans upon Completion
of Study at Unitas </t>
    </r>
    <rPh sb="0" eb="3">
      <t>シュウリョウゴ</t>
    </rPh>
    <rPh sb="4" eb="6">
      <t>ヨテイ</t>
    </rPh>
    <phoneticPr fontId="3"/>
  </si>
  <si>
    <r>
      <t>所在地</t>
    </r>
    <r>
      <rPr>
        <sz val="8"/>
        <rFont val="ＭＳ Ｐゴシック"/>
        <family val="3"/>
        <charset val="128"/>
      </rPr>
      <t xml:space="preserve">
</t>
    </r>
    <r>
      <rPr>
        <sz val="9"/>
        <rFont val="ＭＳ Ｐゴシック"/>
        <family val="3"/>
        <charset val="128"/>
      </rPr>
      <t>Address</t>
    </r>
    <rPh sb="0" eb="3">
      <t>ショザイチ</t>
    </rPh>
    <phoneticPr fontId="5"/>
  </si>
  <si>
    <r>
      <rPr>
        <sz val="9"/>
        <rFont val="ＭＳ Ｐゴシック"/>
        <family val="3"/>
        <charset val="128"/>
      </rPr>
      <t>国籍</t>
    </r>
    <r>
      <rPr>
        <sz val="10"/>
        <rFont val="ＭＳ Ｐゴシック"/>
        <family val="3"/>
        <charset val="128"/>
      </rPr>
      <t xml:space="preserve">
</t>
    </r>
    <r>
      <rPr>
        <sz val="7"/>
        <rFont val="ＭＳ Ｐゴシック"/>
        <family val="3"/>
        <charset val="128"/>
      </rPr>
      <t>Nationality</t>
    </r>
    <rPh sb="0" eb="1">
      <t>クニ</t>
    </rPh>
    <phoneticPr fontId="3"/>
  </si>
  <si>
    <t>半年 6 months</t>
    <rPh sb="0" eb="2">
      <t>ハントシ</t>
    </rPh>
    <phoneticPr fontId="5"/>
  </si>
  <si>
    <r>
      <rPr>
        <sz val="8"/>
        <rFont val="ＭＳ Ｐゴシック"/>
        <family val="3"/>
        <charset val="128"/>
      </rPr>
      <t>現住所</t>
    </r>
    <r>
      <rPr>
        <sz val="7"/>
        <rFont val="ＭＳ Ｐゴシック"/>
        <family val="3"/>
        <charset val="128"/>
      </rPr>
      <t xml:space="preserve">
</t>
    </r>
    <r>
      <rPr>
        <sz val="8"/>
        <rFont val="ＭＳ Ｐゴシック"/>
        <family val="3"/>
        <charset val="128"/>
      </rPr>
      <t>Present Address</t>
    </r>
    <rPh sb="0" eb="3">
      <t>ゲンジュウショ</t>
    </rPh>
    <phoneticPr fontId="3"/>
  </si>
  <si>
    <t>月</t>
    <rPh sb="0" eb="1">
      <t>ガツ</t>
    </rPh>
    <phoneticPr fontId="3"/>
  </si>
  <si>
    <t>　</t>
  </si>
  <si>
    <t>入学希望コース
Course applied for</t>
    <phoneticPr fontId="3"/>
  </si>
  <si>
    <t>期間 Period</t>
    <rPh sb="0" eb="2">
      <t>キカン</t>
    </rPh>
    <phoneticPr fontId="3"/>
  </si>
  <si>
    <t>希望校
 Location</t>
    <rPh sb="0" eb="2">
      <t>キボウ</t>
    </rPh>
    <rPh sb="2" eb="3">
      <t>コウ</t>
    </rPh>
    <phoneticPr fontId="3"/>
  </si>
  <si>
    <t>UNITAS KOFU / 学校法人　ユニタス日本語学校（ユニタス甲府）</t>
    <phoneticPr fontId="3"/>
  </si>
  <si>
    <t>UNITAS TOKYO / ユニタス日本語学校　東京校（ユニタス東京）</t>
    <phoneticPr fontId="3"/>
  </si>
  <si>
    <t>【Unitas Kofu】 780,000 JPY (1 year payment)</t>
    <phoneticPr fontId="3"/>
  </si>
  <si>
    <t>【Unitas Kofu】 435,000 JPY (6 months payment)</t>
    <phoneticPr fontId="3"/>
  </si>
  <si>
    <t>【Unitas Tokyo】 800,000 JPY (1 year payment)</t>
    <phoneticPr fontId="3"/>
  </si>
  <si>
    <t>【Unitas Tokyo】 465,000 JPY (6 months payment)</t>
    <phoneticPr fontId="3"/>
  </si>
  <si>
    <t>回 Time(s))</t>
    <phoneticPr fontId="5"/>
  </si>
  <si>
    <r>
      <t xml:space="preserve">（日本への入国回数 </t>
    </r>
    <r>
      <rPr>
        <sz val="9"/>
        <rFont val="ＭＳ Ｐゴシック"/>
        <family val="3"/>
        <charset val="128"/>
      </rPr>
      <t>Number of times entered Japan</t>
    </r>
    <r>
      <rPr>
        <sz val="10"/>
        <rFont val="ＭＳ Ｐゴシック"/>
        <family val="3"/>
        <charset val="128"/>
      </rPr>
      <t>：</t>
    </r>
    <rPh sb="1" eb="3">
      <t>ニホン</t>
    </rPh>
    <rPh sb="5" eb="7">
      <t>ニュウコク</t>
    </rPh>
    <rPh sb="7" eb="9">
      <t>カイスウ</t>
    </rPh>
    <phoneticPr fontId="5"/>
  </si>
  <si>
    <r>
      <t xml:space="preserve">出国年
</t>
    </r>
    <r>
      <rPr>
        <sz val="9"/>
        <rFont val="ＭＳ Ｐゴシック"/>
        <family val="3"/>
        <charset val="128"/>
      </rPr>
      <t>Departure Year/Month/day</t>
    </r>
    <phoneticPr fontId="5"/>
  </si>
  <si>
    <r>
      <t xml:space="preserve">入国年月日
</t>
    </r>
    <r>
      <rPr>
        <sz val="9"/>
        <rFont val="ＭＳ Ｐゴシック"/>
        <family val="3"/>
        <charset val="128"/>
      </rPr>
      <t>Entry Year/Month/day</t>
    </r>
    <phoneticPr fontId="5"/>
  </si>
  <si>
    <r>
      <t>在留資格</t>
    </r>
    <r>
      <rPr>
        <sz val="8"/>
        <rFont val="ＭＳ Ｐゴシック"/>
        <family val="3"/>
        <charset val="128"/>
      </rPr>
      <t xml:space="preserve">
</t>
    </r>
    <r>
      <rPr>
        <sz val="9"/>
        <rFont val="ＭＳ Ｐゴシック"/>
        <family val="3"/>
        <charset val="128"/>
      </rPr>
      <t>Visa Status</t>
    </r>
    <rPh sb="0" eb="2">
      <t>ザイリュウ</t>
    </rPh>
    <rPh sb="2" eb="4">
      <t>シカク</t>
    </rPh>
    <phoneticPr fontId="5"/>
  </si>
  <si>
    <r>
      <t>入国目的</t>
    </r>
    <r>
      <rPr>
        <sz val="8"/>
        <rFont val="ＭＳ Ｐゴシック"/>
        <family val="3"/>
        <charset val="128"/>
      </rPr>
      <t xml:space="preserve">
</t>
    </r>
    <r>
      <rPr>
        <sz val="9"/>
        <rFont val="ＭＳ Ｐゴシック"/>
        <family val="3"/>
        <charset val="128"/>
      </rPr>
      <t>Purpose of Entry</t>
    </r>
    <rPh sb="0" eb="2">
      <t>ニュウコク</t>
    </rPh>
    <rPh sb="2" eb="4">
      <t>モクテキ</t>
    </rPh>
    <phoneticPr fontId="5"/>
  </si>
  <si>
    <r>
      <t xml:space="preserve">出生地
</t>
    </r>
    <r>
      <rPr>
        <sz val="8"/>
        <rFont val="ＭＳ Ｐゴシック"/>
        <family val="3"/>
        <charset val="128"/>
      </rPr>
      <t>Place of Birth</t>
    </r>
    <rPh sb="0" eb="3">
      <t>シュッセイチ</t>
    </rPh>
    <phoneticPr fontId="3"/>
  </si>
  <si>
    <t>【Unitas Kofu】進学日本語2年コース（4月入学） University Preparation Japanese Course 2 years (April Entry)</t>
    <rPh sb="15" eb="17">
      <t>ニホン</t>
    </rPh>
    <rPh sb="17" eb="18">
      <t>ゴ</t>
    </rPh>
    <phoneticPr fontId="3"/>
  </si>
  <si>
    <t>【Unitas Kofu】進学日本語1年9か月コース（7月入学） University Preparation Japanese Course 1 year 9 months (July Entry)　</t>
    <phoneticPr fontId="3"/>
  </si>
  <si>
    <t>【Unitas Kofu】進学日本語1年6か月コース（10月入学） University Preparation Japanese Course 1 year 6 months (October Entry)　</t>
    <phoneticPr fontId="3"/>
  </si>
  <si>
    <t>【Unitas Kofu】進学日本語1年3か月コース（1月入学） University Preparation Japanese Course 1 year 3 months (January Entry)</t>
    <phoneticPr fontId="3"/>
  </si>
  <si>
    <t>【Unitas Kofu】日本語運用力養成課程1年コース Japanese Proficiency Course 1 year</t>
    <rPh sb="13" eb="15">
      <t>ニホン</t>
    </rPh>
    <rPh sb="15" eb="16">
      <t>ゴ</t>
    </rPh>
    <rPh sb="16" eb="18">
      <t>ウンヨウ</t>
    </rPh>
    <rPh sb="18" eb="19">
      <t>リョク</t>
    </rPh>
    <rPh sb="19" eb="21">
      <t>ヨウセイ</t>
    </rPh>
    <rPh sb="21" eb="23">
      <t>カテイ</t>
    </rPh>
    <phoneticPr fontId="3"/>
  </si>
  <si>
    <t>【Unitas Kofu】日本語運用力養成課程2年コース Japanese Proficiency Course 2 years</t>
    <phoneticPr fontId="3"/>
  </si>
  <si>
    <t>自分で探す Find accommodation by myself</t>
    <phoneticPr fontId="3"/>
  </si>
  <si>
    <t>未定 Not Decided</t>
    <phoneticPr fontId="3"/>
  </si>
  <si>
    <t>学校紹介アパート Apartments introduced by the school</t>
    <rPh sb="0" eb="2">
      <t>ガッコウ</t>
    </rPh>
    <rPh sb="2" eb="4">
      <t>ショウカイ</t>
    </rPh>
    <phoneticPr fontId="3"/>
  </si>
  <si>
    <t>（希望学科：</t>
    <phoneticPr fontId="5"/>
  </si>
  <si>
    <r>
      <t>１３．修了後の予定　</t>
    </r>
    <r>
      <rPr>
        <sz val="9"/>
        <rFont val="ＭＳ Ｐゴシック"/>
        <family val="3"/>
        <charset val="128"/>
      </rPr>
      <t xml:space="preserve">Plans upon Completion of Study at Unitas  </t>
    </r>
    <r>
      <rPr>
        <sz val="10"/>
        <rFont val="ＭＳ Ｐゴシック"/>
        <family val="3"/>
        <charset val="128"/>
      </rPr>
      <t>：</t>
    </r>
    <rPh sb="3" eb="6">
      <t>シュウリョウゴ</t>
    </rPh>
    <rPh sb="7" eb="9">
      <t>ヨテイ</t>
    </rPh>
    <phoneticPr fontId="5"/>
  </si>
  <si>
    <r>
      <t>続柄</t>
    </r>
    <r>
      <rPr>
        <sz val="9"/>
        <rFont val="ＭＳ Ｐゴシック"/>
        <family val="3"/>
        <charset val="128"/>
      </rPr>
      <t xml:space="preserve">
</t>
    </r>
    <r>
      <rPr>
        <sz val="8"/>
        <rFont val="ＭＳ Ｐゴシック"/>
        <family val="3"/>
        <charset val="128"/>
      </rPr>
      <t>Relationship</t>
    </r>
    <rPh sb="0" eb="2">
      <t>ツヅキガラ</t>
    </rPh>
    <phoneticPr fontId="5"/>
  </si>
  <si>
    <t>　</t>
    <phoneticPr fontId="3"/>
  </si>
  <si>
    <r>
      <t xml:space="preserve">大学進学 </t>
    </r>
    <r>
      <rPr>
        <sz val="8"/>
        <rFont val="ＭＳ Ｐゴシック"/>
        <family val="3"/>
        <charset val="128"/>
      </rPr>
      <t>Go to University</t>
    </r>
    <phoneticPr fontId="3"/>
  </si>
  <si>
    <r>
      <t xml:space="preserve">大学院進学 </t>
    </r>
    <r>
      <rPr>
        <sz val="8"/>
        <rFont val="ＭＳ Ｐゴシック"/>
        <family val="3"/>
        <charset val="128"/>
      </rPr>
      <t>Go to Graduate School</t>
    </r>
    <phoneticPr fontId="3"/>
  </si>
  <si>
    <r>
      <t xml:space="preserve">専門学校進学 </t>
    </r>
    <r>
      <rPr>
        <sz val="8"/>
        <rFont val="ＭＳ Ｐゴシック"/>
        <family val="3"/>
        <charset val="128"/>
      </rPr>
      <t>Go to Vocational College</t>
    </r>
    <phoneticPr fontId="3"/>
  </si>
  <si>
    <r>
      <t xml:space="preserve">日本での就職 </t>
    </r>
    <r>
      <rPr>
        <sz val="8"/>
        <rFont val="ＭＳ Ｐゴシック"/>
        <family val="3"/>
        <charset val="128"/>
      </rPr>
      <t>Find job in Japan</t>
    </r>
    <phoneticPr fontId="3"/>
  </si>
  <si>
    <r>
      <t xml:space="preserve">帰国 </t>
    </r>
    <r>
      <rPr>
        <sz val="8"/>
        <rFont val="ＭＳ Ｐゴシック"/>
        <family val="3"/>
        <charset val="128"/>
      </rPr>
      <t>Return Home</t>
    </r>
    <phoneticPr fontId="3"/>
  </si>
  <si>
    <r>
      <t xml:space="preserve">その他 </t>
    </r>
    <r>
      <rPr>
        <sz val="8"/>
        <rFont val="ＭＳ Ｐゴシック"/>
        <family val="3"/>
        <charset val="128"/>
      </rPr>
      <t>Other</t>
    </r>
    <phoneticPr fontId="3"/>
  </si>
  <si>
    <r>
      <rPr>
        <sz val="10"/>
        <rFont val="ＭＳ Ｐゴシック"/>
        <family val="3"/>
        <charset val="128"/>
      </rPr>
      <t>入学年月</t>
    </r>
    <r>
      <rPr>
        <sz val="8"/>
        <rFont val="ＭＳ Ｐゴシック"/>
        <family val="3"/>
        <charset val="128"/>
      </rPr>
      <t xml:space="preserve">
</t>
    </r>
    <r>
      <rPr>
        <sz val="9"/>
        <rFont val="ＭＳ Ｐゴシック"/>
        <family val="3"/>
        <charset val="128"/>
      </rPr>
      <t>Enrollment</t>
    </r>
    <phoneticPr fontId="5"/>
  </si>
  <si>
    <r>
      <rPr>
        <sz val="10"/>
        <rFont val="ＭＳ Ｐゴシック"/>
        <family val="3"/>
        <charset val="128"/>
      </rPr>
      <t>卒業年月</t>
    </r>
    <r>
      <rPr>
        <sz val="9"/>
        <rFont val="ＭＳ Ｐゴシック"/>
        <family val="3"/>
        <charset val="128"/>
      </rPr>
      <t xml:space="preserve">
Graduation</t>
    </r>
    <phoneticPr fontId="5"/>
  </si>
  <si>
    <r>
      <rPr>
        <sz val="10"/>
        <rFont val="ＭＳ Ｐゴシック"/>
        <family val="3"/>
        <charset val="128"/>
      </rPr>
      <t>修学年数</t>
    </r>
    <r>
      <rPr>
        <sz val="9"/>
        <rFont val="ＭＳ Ｐゴシック"/>
        <family val="3"/>
        <charset val="128"/>
      </rPr>
      <t xml:space="preserve">
Years of study</t>
    </r>
    <rPh sb="0" eb="2">
      <t>シュウガク</t>
    </rPh>
    <rPh sb="2" eb="4">
      <t>ネンスウ</t>
    </rPh>
    <phoneticPr fontId="5"/>
  </si>
  <si>
    <r>
      <t>学校名</t>
    </r>
    <r>
      <rPr>
        <sz val="8"/>
        <rFont val="ＭＳ Ｐゴシック"/>
        <family val="3"/>
        <charset val="128"/>
      </rPr>
      <t xml:space="preserve">
</t>
    </r>
    <r>
      <rPr>
        <sz val="9"/>
        <rFont val="ＭＳ Ｐゴシック"/>
        <family val="3"/>
        <charset val="128"/>
      </rPr>
      <t>Name of School</t>
    </r>
    <rPh sb="0" eb="2">
      <t>ガッコウ</t>
    </rPh>
    <rPh sb="2" eb="3">
      <t>メイ</t>
    </rPh>
    <phoneticPr fontId="5"/>
  </si>
  <si>
    <r>
      <rPr>
        <sz val="8"/>
        <rFont val="ＭＳ Ｐゴシック"/>
        <family val="3"/>
        <charset val="128"/>
      </rPr>
      <t>年</t>
    </r>
    <r>
      <rPr>
        <sz val="11"/>
        <rFont val="ＭＳ Ｐゴシック"/>
        <family val="3"/>
        <charset val="128"/>
      </rPr>
      <t xml:space="preserve">
</t>
    </r>
    <r>
      <rPr>
        <sz val="8"/>
        <rFont val="ＭＳ Ｐゴシック"/>
        <family val="3"/>
        <charset val="128"/>
      </rPr>
      <t>Years</t>
    </r>
    <rPh sb="0" eb="1">
      <t>ネン</t>
    </rPh>
    <phoneticPr fontId="5"/>
  </si>
  <si>
    <t>時間
Hours</t>
    <rPh sb="0" eb="2">
      <t>ジカン</t>
    </rPh>
    <phoneticPr fontId="5"/>
  </si>
  <si>
    <r>
      <rPr>
        <sz val="10"/>
        <rFont val="ＭＳ Ｐゴシック"/>
        <family val="3"/>
        <charset val="128"/>
      </rPr>
      <t>学習時間</t>
    </r>
    <r>
      <rPr>
        <sz val="9"/>
        <rFont val="ＭＳ Ｐゴシック"/>
        <family val="3"/>
        <charset val="128"/>
      </rPr>
      <t xml:space="preserve">
Study Hours</t>
    </r>
    <rPh sb="0" eb="2">
      <t>ガクシュウ</t>
    </rPh>
    <rPh sb="2" eb="4">
      <t>ジカン</t>
    </rPh>
    <phoneticPr fontId="5"/>
  </si>
  <si>
    <r>
      <t xml:space="preserve">生年月日
</t>
    </r>
    <r>
      <rPr>
        <sz val="9"/>
        <rFont val="ＭＳ Ｐゴシック"/>
        <family val="3"/>
        <charset val="128"/>
      </rPr>
      <t>Date of Birth</t>
    </r>
    <rPh sb="0" eb="2">
      <t>セイネン</t>
    </rPh>
    <rPh sb="2" eb="4">
      <t>ガッピ</t>
    </rPh>
    <phoneticPr fontId="3"/>
  </si>
  <si>
    <t>大学（学士） Bachelor</t>
    <rPh sb="0" eb="2">
      <t>ダイガク</t>
    </rPh>
    <rPh sb="3" eb="5">
      <t>ガクシ</t>
    </rPh>
    <phoneticPr fontId="3"/>
  </si>
  <si>
    <t>Instructor</t>
    <phoneticPr fontId="3"/>
  </si>
  <si>
    <t>Instructor/教育</t>
    <rPh sb="11" eb="13">
      <t>キョウイク</t>
    </rPh>
    <phoneticPr fontId="3"/>
  </si>
  <si>
    <t>Engineer</t>
    <phoneticPr fontId="3"/>
  </si>
  <si>
    <t>Specialist in Humanities/ International Services/</t>
    <phoneticPr fontId="3"/>
  </si>
  <si>
    <t>VISA Waiver/ビザ免除</t>
    <phoneticPr fontId="3"/>
  </si>
  <si>
    <t>Temporary Visitor/短期滞在</t>
    <phoneticPr fontId="3"/>
  </si>
  <si>
    <t>Engineer/技術</t>
    <rPh sb="9" eb="11">
      <t>ギジュツ</t>
    </rPh>
    <phoneticPr fontId="3"/>
  </si>
  <si>
    <t>Skilled Labor/技能</t>
    <phoneticPr fontId="3"/>
  </si>
  <si>
    <t>Student/留学</t>
    <phoneticPr fontId="3"/>
  </si>
  <si>
    <t>Dependent/家族滞在</t>
    <phoneticPr fontId="3"/>
  </si>
  <si>
    <t>Designated Activities/特定活動</t>
    <phoneticPr fontId="3"/>
  </si>
  <si>
    <t>Permanent Resident/永住者</t>
    <phoneticPr fontId="3"/>
  </si>
  <si>
    <t>Spouse or Child of Japanese National/日本人の配偶者等</t>
    <phoneticPr fontId="3"/>
  </si>
  <si>
    <t>Spouse or Child of Permanent Residence/永住者の配偶者等</t>
    <phoneticPr fontId="3"/>
  </si>
  <si>
    <t>Long-Term Resident/定住者</t>
    <phoneticPr fontId="3"/>
  </si>
  <si>
    <t>Diplomat/外交</t>
    <phoneticPr fontId="3"/>
  </si>
  <si>
    <t>Official/公用</t>
    <phoneticPr fontId="3"/>
  </si>
  <si>
    <t>Professor/教授</t>
    <phoneticPr fontId="3"/>
  </si>
  <si>
    <t>Artist/芸術</t>
    <phoneticPr fontId="3"/>
  </si>
  <si>
    <t>Religious Activities/宗教活動</t>
    <phoneticPr fontId="3"/>
  </si>
  <si>
    <t>Journalist/報道</t>
    <phoneticPr fontId="3"/>
  </si>
  <si>
    <t>Medical Services/医療</t>
    <phoneticPr fontId="3"/>
  </si>
  <si>
    <t>Researcher/研究</t>
    <phoneticPr fontId="3"/>
  </si>
  <si>
    <t>Intra-company Transferee/企業内転勤</t>
    <phoneticPr fontId="3"/>
  </si>
  <si>
    <t>Entertainment/興行</t>
    <phoneticPr fontId="3"/>
  </si>
  <si>
    <t>Technical Intern Training/技能実習</t>
    <phoneticPr fontId="3"/>
  </si>
  <si>
    <t>Cultural Activities/文化活動</t>
    <phoneticPr fontId="3"/>
  </si>
  <si>
    <t>Trainee/研修</t>
    <phoneticPr fontId="3"/>
  </si>
  <si>
    <t>Specialist in Humanities/ International Services/人文知識・国際業務</t>
    <phoneticPr fontId="3"/>
  </si>
  <si>
    <t>Investor/Business Manager/経営・管理</t>
    <phoneticPr fontId="3"/>
  </si>
  <si>
    <t>Legal/ Accounting Services/法律・会計業務</t>
    <phoneticPr fontId="3"/>
  </si>
  <si>
    <t>Japanese Citizen/日本国籍</t>
    <rPh sb="17" eb="19">
      <t>ニホン</t>
    </rPh>
    <rPh sb="19" eb="21">
      <t>コクセキ</t>
    </rPh>
    <phoneticPr fontId="3"/>
  </si>
  <si>
    <t>Specified Skilled Worker/特定技能</t>
  </si>
  <si>
    <t>Specified Skilled Worker/特定技能</t>
    <rPh sb="25" eb="29">
      <t>トクテイギノウ</t>
    </rPh>
    <phoneticPr fontId="3"/>
  </si>
  <si>
    <t>在籍予定期間（月）</t>
    <phoneticPr fontId="8" type="noConversion"/>
  </si>
  <si>
    <t>COE交付申請要否</t>
  </si>
  <si>
    <t>COE交付申請結果</t>
  </si>
  <si>
    <t>COE交付申請した在留資格</t>
  </si>
  <si>
    <t>COE交付申請した時期</t>
  </si>
  <si>
    <t>COE交付申請交付・不交付年月日</t>
  </si>
  <si>
    <t>COE交付申請備考</t>
  </si>
  <si>
    <t>過去のCOE交付申請回数</t>
  </si>
  <si>
    <t>過去のCOE交付申請不交付回数</t>
  </si>
  <si>
    <t>COE交付申請面接の有無</t>
  </si>
  <si>
    <t>COE交付申請面接日</t>
  </si>
  <si>
    <t>COE交付申請コメント</t>
  </si>
  <si>
    <t>現住所 都道府県</t>
  </si>
  <si>
    <t>現住所 市区町村</t>
  </si>
  <si>
    <t>現住所 町名丁目番地号等</t>
  </si>
  <si>
    <t>携帯電話番号</t>
    <phoneticPr fontId="8" type="noConversion"/>
  </si>
  <si>
    <t>学生ポータル最終ログイン日時</t>
  </si>
  <si>
    <t>学生ポータルパスワード設定状況</t>
  </si>
  <si>
    <t>学生ポータル配信メールアドレス</t>
  </si>
  <si>
    <t>学生ポータルプッシュ通知</t>
  </si>
  <si>
    <t>学生ポータルメモ</t>
  </si>
  <si>
    <t>経歴１_終期文字</t>
    <phoneticPr fontId="8" type="noConversion"/>
  </si>
  <si>
    <t>経歴２_終期文字</t>
    <phoneticPr fontId="8" type="noConversion"/>
  </si>
  <si>
    <t>経歴３_終期文字</t>
    <phoneticPr fontId="8" type="noConversion"/>
  </si>
  <si>
    <t>経歴４_終期文字</t>
    <phoneticPr fontId="8" type="noConversion"/>
  </si>
  <si>
    <t>経歴５_終期文字</t>
    <phoneticPr fontId="8" type="noConversion"/>
  </si>
  <si>
    <t>経歴６_終期文字</t>
    <phoneticPr fontId="8" type="noConversion"/>
  </si>
  <si>
    <t>入学選考時の確認・試験確認レベル</t>
  </si>
  <si>
    <t>入学選考時の確認・面接確認レベル</t>
  </si>
  <si>
    <t>入学選考時の確認・書類確認レベル</t>
  </si>
  <si>
    <t>入学選考時の確認・その他（詳細）</t>
  </si>
  <si>
    <t>日本語能力・試験日</t>
  </si>
  <si>
    <t>現在の日本語能力・参照枠の該当要件（その他）</t>
  </si>
  <si>
    <t>現在の日本語能力・試験受験番号</t>
  </si>
  <si>
    <t>現在の日本語能力・合格証明書番号・成績証明書番号</t>
  </si>
  <si>
    <t>日本語教育を受けた教育機関住所１</t>
    <phoneticPr fontId="8" type="noConversion"/>
  </si>
  <si>
    <t>日本語教育を受けた期間終了文字１</t>
    <phoneticPr fontId="8" type="noConversion"/>
  </si>
  <si>
    <t>日本語教育を受けた学習時間１</t>
    <phoneticPr fontId="8" type="noConversion"/>
  </si>
  <si>
    <t>日本語教育を受けた教育機関住所２</t>
    <phoneticPr fontId="8" type="noConversion"/>
  </si>
  <si>
    <t>日本語教育を受けた期間終了文字２</t>
    <phoneticPr fontId="8" type="noConversion"/>
  </si>
  <si>
    <t>日本語教育を受けた学習時間２</t>
    <phoneticPr fontId="8" type="noConversion"/>
  </si>
  <si>
    <t>在留資格を留学に含める</t>
    <phoneticPr fontId="8" type="noConversion"/>
  </si>
  <si>
    <t>在留期間更新の申請番号</t>
    <phoneticPr fontId="8" type="noConversion"/>
  </si>
  <si>
    <t>在日親族及び同居者の有無</t>
    <phoneticPr fontId="8" type="noConversion"/>
  </si>
  <si>
    <t>留学</t>
    <rPh sb="0" eb="2">
      <t>りゅうがく</t>
    </rPh>
    <phoneticPr fontId="8" type="noConversion"/>
  </si>
  <si>
    <t>山梨県甲府市宝1-20-22</t>
    <rPh sb="0" eb="3">
      <t>やまなしけん</t>
    </rPh>
    <rPh sb="3" eb="6">
      <t>こうふし</t>
    </rPh>
    <phoneticPr fontId="8" type="noConversion"/>
  </si>
  <si>
    <t>東京都新宿区大久保2-2-9　22山京ビル3階</t>
    <rPh sb="0" eb="6">
      <t>とうきょうとしんじゅくく</t>
    </rPh>
    <phoneticPr fontId="8" type="noConversion"/>
  </si>
  <si>
    <t>055-233-3835</t>
    <phoneticPr fontId="8" type="noConversion"/>
  </si>
  <si>
    <t>会社員</t>
    <phoneticPr fontId="8" type="noConversion"/>
  </si>
  <si>
    <t>留学準備中</t>
    <rPh sb="0" eb="4">
      <t>りゅうがくじゅんび</t>
    </rPh>
    <rPh sb="4" eb="5">
      <t>なか</t>
    </rPh>
    <phoneticPr fontId="8" type="noConversion"/>
  </si>
  <si>
    <t>学生</t>
    <rPh sb="0" eb="2">
      <t>がくせい</t>
    </rPh>
    <phoneticPr fontId="8" type="noConversion"/>
  </si>
  <si>
    <r>
      <t>東京都新宿区</t>
    </r>
    <r>
      <rPr>
        <sz val="11"/>
        <rFont val="游ゴシック"/>
        <family val="3"/>
        <charset val="128"/>
      </rPr>
      <t>⼤</t>
    </r>
    <r>
      <rPr>
        <sz val="11"/>
        <rFont val="ＭＳ Ｐゴシック"/>
        <family val="3"/>
        <charset val="128"/>
      </rPr>
      <t>久保2-2-9 22</t>
    </r>
    <r>
      <rPr>
        <sz val="11"/>
        <rFont val="游ゴシック"/>
        <family val="3"/>
        <charset val="128"/>
      </rPr>
      <t>⼭</t>
    </r>
    <r>
      <rPr>
        <sz val="11"/>
        <rFont val="ＭＳ Ｐゴシック"/>
        <family val="3"/>
        <charset val="128"/>
      </rPr>
      <t>京ビル3階</t>
    </r>
    <rPh sb="22" eb="23">
      <t>かい</t>
    </rPh>
    <phoneticPr fontId="8" type="noConversion"/>
  </si>
  <si>
    <t>山梨県甲府市宝1-20-22</t>
    <phoneticPr fontId="8" type="noConversion"/>
  </si>
  <si>
    <r>
      <t xml:space="preserve">日本語の試験
</t>
    </r>
    <r>
      <rPr>
        <sz val="9"/>
        <rFont val="ＭＳ Ｐゴシック"/>
        <family val="3"/>
        <charset val="128"/>
      </rPr>
      <t>Japanese Language Test</t>
    </r>
    <rPh sb="0" eb="3">
      <t>ニホンゴ</t>
    </rPh>
    <rPh sb="4" eb="6">
      <t>シケン</t>
    </rPh>
    <phoneticPr fontId="3"/>
  </si>
  <si>
    <t>在学中</t>
    <rPh sb="0" eb="2">
      <t>ざいがく</t>
    </rPh>
    <rPh sb="2" eb="3">
      <t>なか</t>
    </rPh>
    <phoneticPr fontId="8" type="noConversion"/>
  </si>
  <si>
    <t>在学中/在職中</t>
  </si>
  <si>
    <t>在学中/在職中</t>
    <rPh sb="0" eb="2">
      <t>ざいがく</t>
    </rPh>
    <rPh sb="2" eb="3">
      <t>なか</t>
    </rPh>
    <rPh sb="4" eb="6">
      <t>ざいしょく</t>
    </rPh>
    <rPh sb="6" eb="7">
      <t>なか</t>
    </rPh>
    <phoneticPr fontId="8" type="noConversion"/>
  </si>
  <si>
    <t>経歴1は最終学歴が自動入力されます。</t>
    <rPh sb="0" eb="2">
      <t>けいれき</t>
    </rPh>
    <rPh sb="4" eb="6">
      <t>さいしゅう</t>
    </rPh>
    <rPh sb="6" eb="8">
      <t>がくれき</t>
    </rPh>
    <rPh sb="9" eb="11">
      <t>じどう</t>
    </rPh>
    <rPh sb="11" eb="13">
      <t>にゅうりょく</t>
    </rPh>
    <phoneticPr fontId="8" type="noConversion"/>
  </si>
  <si>
    <t>経歴2と3は日本語学習歴が自動入力されます。</t>
    <rPh sb="0" eb="2">
      <t>けいれき</t>
    </rPh>
    <rPh sb="6" eb="11">
      <t>にほんごがくしゅう</t>
    </rPh>
    <rPh sb="11" eb="12">
      <t>れき</t>
    </rPh>
    <rPh sb="13" eb="17">
      <t>じどうにゅうりょく</t>
    </rPh>
    <phoneticPr fontId="8" type="noConversion"/>
  </si>
  <si>
    <t>経歴4と5と6は、職歴が自動入力されます。</t>
    <rPh sb="0" eb="2">
      <t>けいれき</t>
    </rPh>
    <rPh sb="9" eb="11">
      <t>しょくれき</t>
    </rPh>
    <rPh sb="12" eb="16">
      <t>じどうにゅうりょく</t>
    </rPh>
    <phoneticPr fontId="8" type="noConversion"/>
  </si>
  <si>
    <t>→うまくいかない時は、手入力でお願いします！</t>
    <rPh sb="8" eb="9">
      <t>とき</t>
    </rPh>
    <rPh sb="11" eb="14">
      <t>てにゅうりょく</t>
    </rPh>
    <rPh sb="16" eb="17">
      <t>ねが</t>
    </rPh>
    <phoneticPr fontId="8" type="noConversion"/>
  </si>
  <si>
    <t>兄</t>
    <phoneticPr fontId="3"/>
  </si>
  <si>
    <t>Elder Sister</t>
    <phoneticPr fontId="3"/>
  </si>
  <si>
    <t>母</t>
    <phoneticPr fontId="3"/>
  </si>
  <si>
    <t>2人目以降の在日親族は、手入力でお願いします！</t>
    <rPh sb="1" eb="2">
      <t>ひと</t>
    </rPh>
    <rPh sb="2" eb="3">
      <t>め</t>
    </rPh>
    <rPh sb="3" eb="5">
      <t>いこう</t>
    </rPh>
    <rPh sb="6" eb="8">
      <t>ざいにち</t>
    </rPh>
    <rPh sb="8" eb="10">
      <t>しんぞく</t>
    </rPh>
    <rPh sb="12" eb="15">
      <t>てにゅうりょく</t>
    </rPh>
    <rPh sb="17" eb="18">
      <t>ねが</t>
    </rPh>
    <phoneticPr fontId="8" type="noConversion"/>
  </si>
  <si>
    <t>1INR=1.80円</t>
    <rPh sb="9" eb="10">
      <t>えん</t>
    </rPh>
    <phoneticPr fontId="8" type="noConversion"/>
  </si>
  <si>
    <t>約円</t>
  </si>
  <si>
    <t>約円</t>
    <rPh sb="0" eb="1">
      <t>やく</t>
    </rPh>
    <rPh sb="1" eb="2">
      <t>えん</t>
    </rPh>
    <phoneticPr fontId="8" type="noConversion"/>
  </si>
  <si>
    <r>
      <rPr>
        <sz val="11"/>
        <rFont val="ＭＳ Ｐゴシック"/>
        <family val="3"/>
        <charset val="128"/>
      </rPr>
      <t xml:space="preserve">在日親族 </t>
    </r>
    <r>
      <rPr>
        <sz val="9"/>
        <rFont val="ＭＳ Ｐゴシック"/>
        <family val="3"/>
        <charset val="128"/>
      </rPr>
      <t>Family Member in Japan</t>
    </r>
    <r>
      <rPr>
        <sz val="8"/>
        <rFont val="ＭＳ Ｐゴシック"/>
        <family val="3"/>
        <charset val="128"/>
      </rPr>
      <t>.</t>
    </r>
    <r>
      <rPr>
        <sz val="9"/>
        <rFont val="ＭＳ Ｐゴシック"/>
        <family val="3"/>
        <charset val="128"/>
      </rPr>
      <t xml:space="preserve"> ※二人以上いる場合、別紙に記入してください。 If you have more than one, fill in a separate sheet attached.</t>
    </r>
    <rPh sb="0" eb="2">
      <t>ザイニチ</t>
    </rPh>
    <rPh sb="2" eb="4">
      <t>シンゾク</t>
    </rPh>
    <phoneticPr fontId="3"/>
  </si>
  <si>
    <r>
      <t>上記の通り相違ありません。　</t>
    </r>
    <r>
      <rPr>
        <sz val="9"/>
        <rFont val="ＭＳ Ｐゴシック"/>
        <family val="3"/>
        <charset val="128"/>
      </rPr>
      <t>I hereby declare the above to be true and accurate.</t>
    </r>
    <rPh sb="0" eb="2">
      <t>ジョウキ</t>
    </rPh>
    <rPh sb="3" eb="4">
      <t>トオ</t>
    </rPh>
    <rPh sb="5" eb="7">
      <t>ソウイ</t>
    </rPh>
    <phoneticPr fontId="3"/>
  </si>
  <si>
    <t xml:space="preserve">ユニタス日本語学校：（甲府校・東京校）Unitas Japanese Language School (Kofu・Tokyo)　　　　                </t>
    <phoneticPr fontId="3"/>
  </si>
  <si>
    <t xml:space="preserve">ユニタス日本語学校：（甲府校・東京校）Unitas Japanese Language School (Kofu・Tokyo)　　　　 </t>
    <phoneticPr fontId="5"/>
  </si>
  <si>
    <t>□</t>
    <phoneticPr fontId="5"/>
  </si>
  <si>
    <t>↑具体的な関係性を記入or Ringualに直接記入でお願いします！</t>
    <rPh sb="1" eb="4">
      <t>ｸﾞﾀｲﾃｷ</t>
    </rPh>
    <rPh sb="5" eb="8">
      <t>ｶﾝｹｲｾｲ</t>
    </rPh>
    <rPh sb="9" eb="11">
      <t>ｷﾆｭｳ</t>
    </rPh>
    <rPh sb="22" eb="24">
      <t>ﾁｮｸｾﾂ</t>
    </rPh>
    <rPh sb="24" eb="26">
      <t>ｷﾆｭｳ</t>
    </rPh>
    <rPh sb="28" eb="29">
      <t>ﾈｶﾞ</t>
    </rPh>
    <phoneticPr fontId="8" type="noConversion"/>
  </si>
  <si>
    <t>申請人本人</t>
    <rPh sb="0" eb="3">
      <t>ｼﾝｾｲﾆﾝ</t>
    </rPh>
    <rPh sb="3" eb="5">
      <t>ﾎﾝﾆﾝ</t>
    </rPh>
    <phoneticPr fontId="8" type="noConversion"/>
  </si>
  <si>
    <t>いとこ</t>
    <phoneticPr fontId="8" type="noConversion"/>
  </si>
  <si>
    <t>□</t>
    <phoneticPr fontId="3"/>
  </si>
  <si>
    <t>一般コース（２年）</t>
  </si>
  <si>
    <t>一般コース（２年）</t>
    <phoneticPr fontId="3"/>
  </si>
  <si>
    <t>進学コース（１年３ヶ月）</t>
    <phoneticPr fontId="3"/>
  </si>
  <si>
    <t>進学コース（１年９ヶ月）</t>
    <phoneticPr fontId="3"/>
  </si>
  <si>
    <t>進学コース（２年）</t>
    <phoneticPr fontId="3"/>
  </si>
  <si>
    <t>進学日本語2年コース</t>
  </si>
  <si>
    <t>進学日本語1年9か月コース</t>
  </si>
  <si>
    <t>進学日本語1年6か月コース</t>
  </si>
  <si>
    <t>進学日本語1年3か月コース</t>
  </si>
  <si>
    <t>日本語運用力養成課程1年コース</t>
  </si>
  <si>
    <t>日本語運用力養成課程2年コース</t>
  </si>
  <si>
    <t>進学コース（１年６ヶ月）</t>
    <phoneticPr fontId="3"/>
  </si>
  <si>
    <t>入学金・授業料については入学時に納入, 　　入国後にアルバイトを開始予定</t>
    <rPh sb="22" eb="24">
      <t>にゅうこく</t>
    </rPh>
    <rPh sb="24" eb="25">
      <t>のち</t>
    </rPh>
    <phoneticPr fontId="8" type="noConversion"/>
  </si>
  <si>
    <t>東京都新宿区大久保2-2-9　22山京ビル3階</t>
    <phoneticPr fontId="8" type="noConversion"/>
  </si>
  <si>
    <t>03-5287-5636</t>
    <phoneticPr fontId="8" type="noConversion"/>
  </si>
  <si>
    <t>東京都新宿区⼤久保2-2-9 22⼭京ビル3階</t>
    <phoneticPr fontId="8" type="noConversion"/>
  </si>
  <si>
    <t>【Unitas Tokyo】進学2年コース（4月入学） Preparatory 2 years Course (April Entry)</t>
    <phoneticPr fontId="3"/>
  </si>
  <si>
    <t>【Unitas Tokyo】進学1年9か月コース（7月入学） Preparatory 1 year 9 months Course (July Entry)　</t>
    <phoneticPr fontId="3"/>
  </si>
  <si>
    <t>【Unitas Tokyo】進学1年6か月コース（10月入学） Preparatory 1 year 6 months Course (October Entry)　</t>
    <phoneticPr fontId="3"/>
  </si>
  <si>
    <t>【Unitas Tokyo】進学1年3か月コース（1月入学） Preparatory 1 year 3 months Course (January Entry)</t>
    <phoneticPr fontId="3"/>
  </si>
  <si>
    <t>【Unitas Tokyo】一般コース（4月･7月･10月･1月入学）General Course (April, July, October, January Entry)</t>
    <phoneticPr fontId="3"/>
  </si>
</sst>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4">
    <numFmt numFmtId="176" formatCode="0_);\(0\)"/>
    <numFmt numFmtId="177" formatCode="#,##0_ "/>
    <numFmt numFmtId="178" formatCode="0_);[Red]\(0\)"/>
    <numFmt numFmtId="179" formatCode="0_ "/>
  </numFmts>
  <fonts count="42">
    <font>
      <sz val="11"/>
      <name val="ＭＳ Ｐゴシック"/>
      <family val="3"/>
      <charset val="128"/>
    </font>
    <font>
      <b/>
      <sz val="10"/>
      <name val="ＭＳ Ｐゴシック"/>
      <family val="3"/>
      <charset val="128"/>
    </font>
    <font>
      <sz val="11"/>
      <name val="ＭＳ Ｐゴシック"/>
      <family val="3"/>
      <charset val="128"/>
    </font>
    <font>
      <sz val="6"/>
      <name val="ＭＳ Ｐゴシック"/>
      <family val="3"/>
      <charset val="128"/>
    </font>
    <font>
      <b/>
      <sz val="11"/>
      <name val="ＭＳ Ｐゴシック"/>
      <family val="3"/>
      <charset val="128"/>
    </font>
    <font>
      <sz val="6"/>
      <name val="ＭＳ Ｐゴシック"/>
      <family val="3"/>
      <charset val="128"/>
    </font>
    <font>
      <sz val="10"/>
      <name val="ＭＳ Ｐゴシック"/>
      <family val="3"/>
      <charset val="128"/>
    </font>
    <font>
      <sz val="10"/>
      <name val="Arial"/>
      <family val="2"/>
    </font>
    <font>
      <sz val="8"/>
      <name val="ＭＳ Ｐゴシック"/>
      <family val="3"/>
      <charset val="128"/>
    </font>
    <font>
      <sz val="9"/>
      <name val="ＭＳ Ｐゴシック"/>
      <family val="3"/>
      <charset val="128"/>
    </font>
    <font>
      <sz val="9"/>
      <name val="Arial"/>
      <family val="2"/>
    </font>
    <font>
      <sz val="11"/>
      <name val="Arial"/>
      <family val="2"/>
    </font>
    <font>
      <sz val="12"/>
      <name val="ＭＳ Ｐゴシック"/>
      <family val="3"/>
      <charset val="128"/>
    </font>
    <font>
      <sz val="20"/>
      <name val="ＭＳ Ｐゴシック"/>
      <family val="3"/>
      <charset val="128"/>
    </font>
    <font>
      <b/>
      <sz val="10"/>
      <name val="Arial"/>
      <family val="2"/>
    </font>
    <font>
      <b/>
      <sz val="9"/>
      <name val="Arial"/>
      <family val="2"/>
    </font>
    <font>
      <b/>
      <sz val="9"/>
      <name val="ＭＳ Ｐゴシック"/>
      <family val="3"/>
      <charset val="128"/>
    </font>
    <font>
      <sz val="22"/>
      <name val="ＭＳ Ｐゴシック"/>
      <family val="3"/>
      <charset val="128"/>
    </font>
    <font>
      <sz val="7"/>
      <name val="ＭＳ Ｐゴシック"/>
      <family val="3"/>
      <charset val="128"/>
    </font>
    <font>
      <sz val="7.5"/>
      <name val="ＭＳ Ｐゴシック"/>
      <family val="3"/>
      <charset val="128"/>
    </font>
    <font>
      <sz val="16"/>
      <name val="ＭＳ Ｐゴシック"/>
      <family val="3"/>
      <charset val="128"/>
    </font>
    <font>
      <b/>
      <sz val="8"/>
      <name val="ＭＳ Ｐゴシック"/>
      <family val="3"/>
      <charset val="128"/>
    </font>
    <font>
      <b/>
      <sz val="8"/>
      <name val="Arial"/>
      <family val="2"/>
    </font>
    <font>
      <sz val="8"/>
      <name val="Arial"/>
      <family val="2"/>
    </font>
    <font>
      <u/>
      <sz val="10"/>
      <name val="ＭＳ Ｐゴシック"/>
      <family val="3"/>
      <charset val="128"/>
    </font>
    <font>
      <u/>
      <sz val="11"/>
      <color theme="10"/>
      <name val="ＭＳ Ｐゴシック"/>
      <family val="3"/>
      <charset val="128"/>
    </font>
    <font>
      <sz val="12"/>
      <color theme="1"/>
      <name val="游ゴシック"/>
      <family val="2"/>
      <scheme val="minor"/>
    </font>
    <font>
      <sz val="11"/>
      <name val="Calibri"/>
      <family val="2"/>
    </font>
    <font>
      <sz val="12"/>
      <name val="Calibri"/>
      <family val="2"/>
    </font>
    <font>
      <sz val="9"/>
      <color indexed="81"/>
      <name val="MS P ゴシック"/>
      <family val="3"/>
      <charset val="128"/>
    </font>
    <font>
      <b/>
      <sz val="9"/>
      <color indexed="81"/>
      <name val="MS P ゴシック"/>
      <family val="3"/>
      <charset val="128"/>
    </font>
    <font>
      <b/>
      <sz val="9"/>
      <color indexed="81"/>
      <name val="游ゴシック"/>
      <family val="3"/>
      <charset val="128"/>
      <scheme val="minor"/>
    </font>
    <font>
      <sz val="9"/>
      <color indexed="81"/>
      <name val="游ゴシック"/>
      <family val="3"/>
      <charset val="128"/>
      <scheme val="minor"/>
    </font>
    <font>
      <b/>
      <sz val="10"/>
      <color indexed="81"/>
      <name val="游ゴシック"/>
      <family val="3"/>
      <charset val="128"/>
      <scheme val="minor"/>
    </font>
    <font>
      <b/>
      <u/>
      <sz val="10"/>
      <color indexed="81"/>
      <name val="游ゴシック"/>
      <family val="3"/>
      <charset val="128"/>
      <scheme val="minor"/>
    </font>
    <font>
      <b/>
      <u/>
      <sz val="9"/>
      <color indexed="81"/>
      <name val="游ゴシック"/>
      <family val="3"/>
      <charset val="128"/>
      <scheme val="minor"/>
    </font>
    <font>
      <sz val="11"/>
      <name val="游ゴシック"/>
      <family val="3"/>
      <charset val="128"/>
    </font>
    <font>
      <sz val="12"/>
      <name val="ＭＳ ゴシック"/>
      <family val="3"/>
      <charset val="128"/>
    </font>
    <font>
      <b/>
      <sz val="11"/>
      <color indexed="81"/>
      <name val="游ゴシック"/>
      <family val="3"/>
      <charset val="128"/>
      <scheme val="minor"/>
    </font>
    <font>
      <u/>
      <sz val="9"/>
      <color theme="10"/>
      <name val="ＭＳ Ｐゴシック"/>
      <family val="3"/>
      <charset val="128"/>
    </font>
    <font>
      <sz val="12"/>
      <color rgb="FF212529"/>
      <name val="Segoe UI"/>
      <family val="2"/>
    </font>
    <font>
      <sz val="12"/>
      <color rgb="FF212529"/>
      <name val="ＭＳ ゴシック"/>
      <family val="3"/>
      <charset val="128"/>
    </font>
  </fonts>
  <fills count="12">
    <fill>
      <patternFill patternType="none"/>
    </fill>
    <fill>
      <patternFill patternType="gray125"/>
    </fill>
    <fill>
      <patternFill patternType="solid">
        <fgColor theme="2"/>
        <bgColor indexed="64"/>
      </patternFill>
    </fill>
    <fill>
      <patternFill patternType="solid">
        <fgColor rgb="FFFFC000"/>
        <bgColor indexed="64"/>
      </patternFill>
    </fill>
    <fill>
      <patternFill patternType="solid">
        <fgColor theme="0"/>
        <bgColor indexed="64"/>
      </patternFill>
    </fill>
    <fill>
      <patternFill patternType="solid">
        <fgColor theme="7"/>
        <bgColor indexed="64"/>
      </patternFill>
    </fill>
    <fill>
      <patternFill patternType="solid">
        <fgColor theme="5" tint="0.79998168889431442"/>
        <bgColor indexed="64"/>
      </patternFill>
    </fill>
    <fill>
      <patternFill patternType="solid">
        <fgColor theme="2" tint="-0.249977111117893"/>
        <bgColor indexed="64"/>
      </patternFill>
    </fill>
    <fill>
      <patternFill patternType="solid">
        <fgColor theme="4" tint="0.79998168889431442"/>
        <bgColor indexed="64"/>
      </patternFill>
    </fill>
    <fill>
      <patternFill patternType="solid">
        <fgColor theme="9" tint="0.79998168889431442"/>
        <bgColor indexed="64"/>
      </patternFill>
    </fill>
    <fill>
      <patternFill patternType="solid">
        <fgColor theme="7" tint="0.79998168889431442"/>
        <bgColor indexed="64"/>
      </patternFill>
    </fill>
    <fill>
      <patternFill patternType="solid">
        <fgColor rgb="FFFFFF00"/>
        <bgColor indexed="64"/>
      </patternFill>
    </fill>
  </fills>
  <borders count="49">
    <border>
      <left/>
      <right/>
      <top/>
      <bottom/>
      <diagonal/>
    </border>
    <border>
      <left/>
      <right/>
      <top style="thin">
        <color indexed="64"/>
      </top>
      <bottom style="thin">
        <color indexed="64"/>
      </bottom>
      <diagonal/>
    </border>
    <border>
      <left/>
      <right/>
      <top/>
      <bottom style="thin">
        <color indexed="64"/>
      </bottom>
      <diagonal/>
    </border>
    <border>
      <left/>
      <right/>
      <top style="thin">
        <color indexed="64"/>
      </top>
      <bottom/>
      <diagonal/>
    </border>
    <border>
      <left/>
      <right style="thin">
        <color indexed="64"/>
      </right>
      <top/>
      <bottom/>
      <diagonal/>
    </border>
    <border>
      <left/>
      <right style="thin">
        <color indexed="64"/>
      </right>
      <top style="thin">
        <color indexed="64"/>
      </top>
      <bottom/>
      <diagonal/>
    </border>
    <border>
      <left/>
      <right/>
      <top style="medium">
        <color indexed="64"/>
      </top>
      <bottom/>
      <diagonal/>
    </border>
    <border>
      <left/>
      <right style="thin">
        <color indexed="64"/>
      </right>
      <top style="medium">
        <color indexed="64"/>
      </top>
      <bottom/>
      <diagonal/>
    </border>
    <border>
      <left style="thin">
        <color indexed="64"/>
      </left>
      <right/>
      <top style="thin">
        <color indexed="64"/>
      </top>
      <bottom/>
      <diagonal/>
    </border>
    <border>
      <left style="thin">
        <color indexed="64"/>
      </left>
      <right/>
      <top/>
      <bottom style="thin">
        <color indexed="64"/>
      </bottom>
      <diagonal/>
    </border>
    <border>
      <left style="thin">
        <color indexed="64"/>
      </left>
      <right/>
      <top/>
      <bottom/>
      <diagonal/>
    </border>
    <border>
      <left style="thin">
        <color indexed="64"/>
      </left>
      <right/>
      <top style="thin">
        <color indexed="64"/>
      </top>
      <bottom style="thin">
        <color indexed="64"/>
      </bottom>
      <diagonal/>
    </border>
    <border>
      <left/>
      <right style="medium">
        <color indexed="64"/>
      </right>
      <top style="thin">
        <color indexed="64"/>
      </top>
      <bottom style="thin">
        <color indexed="64"/>
      </bottom>
      <diagonal/>
    </border>
    <border>
      <left/>
      <right style="medium">
        <color indexed="64"/>
      </right>
      <top/>
      <bottom style="thin">
        <color indexed="64"/>
      </bottom>
      <diagonal/>
    </border>
    <border>
      <left style="medium">
        <color indexed="64"/>
      </left>
      <right/>
      <top style="thin">
        <color indexed="64"/>
      </top>
      <bottom/>
      <diagonal/>
    </border>
    <border>
      <left style="medium">
        <color indexed="64"/>
      </left>
      <right/>
      <top/>
      <bottom/>
      <diagonal/>
    </border>
    <border>
      <left style="medium">
        <color indexed="64"/>
      </left>
      <right/>
      <top/>
      <bottom style="thin">
        <color indexed="64"/>
      </bottom>
      <diagonal/>
    </border>
    <border>
      <left/>
      <right style="thin">
        <color indexed="64"/>
      </right>
      <top/>
      <bottom style="thin">
        <color indexed="64"/>
      </bottom>
      <diagonal/>
    </border>
    <border>
      <left/>
      <right/>
      <top/>
      <bottom style="medium">
        <color indexed="64"/>
      </bottom>
      <diagonal/>
    </border>
    <border>
      <left/>
      <right/>
      <top style="medium">
        <color indexed="64"/>
      </top>
      <bottom style="medium">
        <color indexed="64"/>
      </bottom>
      <diagonal/>
    </border>
    <border>
      <left/>
      <right style="medium">
        <color indexed="64"/>
      </right>
      <top style="thin">
        <color indexed="64"/>
      </top>
      <bottom/>
      <diagonal/>
    </border>
    <border>
      <left style="thin">
        <color indexed="64"/>
      </left>
      <right/>
      <top style="thin">
        <color indexed="64"/>
      </top>
      <bottom style="medium">
        <color indexed="64"/>
      </bottom>
      <diagonal/>
    </border>
    <border>
      <left/>
      <right/>
      <top style="thin">
        <color indexed="64"/>
      </top>
      <bottom style="medium">
        <color indexed="64"/>
      </bottom>
      <diagonal/>
    </border>
    <border>
      <left/>
      <right style="thin">
        <color indexed="64"/>
      </right>
      <top style="thin">
        <color indexed="64"/>
      </top>
      <bottom style="medium">
        <color indexed="64"/>
      </bottom>
      <diagonal/>
    </border>
    <border>
      <left/>
      <right style="medium">
        <color indexed="64"/>
      </right>
      <top style="thin">
        <color indexed="64"/>
      </top>
      <bottom style="medium">
        <color indexed="64"/>
      </bottom>
      <diagonal/>
    </border>
    <border>
      <left/>
      <right style="medium">
        <color indexed="64"/>
      </right>
      <top/>
      <bottom style="medium">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medium">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top style="medium">
        <color indexed="64"/>
      </top>
      <bottom style="thin">
        <color indexed="64"/>
      </bottom>
      <diagonal/>
    </border>
    <border>
      <left style="medium">
        <color indexed="64"/>
      </left>
      <right/>
      <top/>
      <bottom style="medium">
        <color indexed="64"/>
      </bottom>
      <diagonal/>
    </border>
    <border>
      <left/>
      <right style="thin">
        <color indexed="64"/>
      </right>
      <top/>
      <bottom style="medium">
        <color indexed="64"/>
      </bottom>
      <diagonal/>
    </border>
    <border>
      <left/>
      <right style="thin">
        <color indexed="64"/>
      </right>
      <top style="thin">
        <color indexed="64"/>
      </top>
      <bottom style="thin">
        <color indexed="64"/>
      </bottom>
      <diagonal/>
    </border>
    <border>
      <left style="thin">
        <color indexed="64"/>
      </left>
      <right/>
      <top style="medium">
        <color indexed="64"/>
      </top>
      <bottom/>
      <diagonal/>
    </border>
    <border>
      <left/>
      <right style="medium">
        <color indexed="64"/>
      </right>
      <top/>
      <bottom/>
      <diagonal/>
    </border>
    <border>
      <left/>
      <right style="medium">
        <color indexed="64"/>
      </right>
      <top style="medium">
        <color indexed="64"/>
      </top>
      <bottom/>
      <diagonal/>
    </border>
    <border>
      <left style="medium">
        <color indexed="64"/>
      </left>
      <right/>
      <top style="medium">
        <color indexed="64"/>
      </top>
      <bottom/>
      <diagonal/>
    </border>
    <border>
      <left style="medium">
        <color indexed="64"/>
      </left>
      <right/>
      <top style="thin">
        <color indexed="64"/>
      </top>
      <bottom style="thin">
        <color indexed="64"/>
      </bottom>
      <diagonal/>
    </border>
    <border>
      <left style="thin">
        <color indexed="64"/>
      </left>
      <right style="thin">
        <color indexed="64"/>
      </right>
      <top style="thin">
        <color indexed="64"/>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medium">
        <color indexed="64"/>
      </right>
      <top style="medium">
        <color indexed="64"/>
      </top>
      <bottom style="thin">
        <color indexed="64"/>
      </bottom>
      <diagonal/>
    </border>
    <border>
      <left style="thin">
        <color indexed="64"/>
      </left>
      <right style="medium">
        <color indexed="64"/>
      </right>
      <top style="thin">
        <color indexed="64"/>
      </top>
      <bottom style="medium">
        <color indexed="64"/>
      </bottom>
      <diagonal/>
    </border>
    <border>
      <left/>
      <right/>
      <top style="thin">
        <color indexed="64"/>
      </top>
      <bottom style="hair">
        <color indexed="64"/>
      </bottom>
      <diagonal/>
    </border>
    <border>
      <left/>
      <right style="medium">
        <color indexed="64"/>
      </right>
      <top style="thin">
        <color indexed="64"/>
      </top>
      <bottom style="hair">
        <color indexed="64"/>
      </bottom>
      <diagonal/>
    </border>
    <border>
      <left/>
      <right/>
      <top style="hair">
        <color indexed="64"/>
      </top>
      <bottom style="thin">
        <color indexed="64"/>
      </bottom>
      <diagonal/>
    </border>
    <border>
      <left/>
      <right style="medium">
        <color indexed="64"/>
      </right>
      <top style="hair">
        <color indexed="64"/>
      </top>
      <bottom style="thin">
        <color indexed="64"/>
      </bottom>
      <diagonal/>
    </border>
  </borders>
  <cellStyleXfs count="4">
    <xf numFmtId="0" fontId="0" fillId="0" borderId="0"/>
    <xf numFmtId="0" fontId="25" fillId="0" borderId="0" applyNumberFormat="0" applyFill="0" applyBorder="0" applyAlignment="0" applyProtection="0"/>
    <xf numFmtId="38" fontId="2" fillId="0" borderId="0" applyFont="0" applyFill="0" applyBorder="0" applyAlignment="0" applyProtection="0"/>
    <xf numFmtId="0" fontId="26" fillId="0" borderId="0"/>
  </cellStyleXfs>
  <cellXfs count="404">
    <xf numFmtId="0" fontId="0" fillId="0" borderId="0" xfId="0"/>
    <xf numFmtId="0" fontId="7" fillId="0" borderId="0" xfId="0" applyFont="1"/>
    <xf numFmtId="0" fontId="7" fillId="0" borderId="0" xfId="0" applyFont="1" applyAlignment="1">
      <alignment shrinkToFit="1"/>
    </xf>
    <xf numFmtId="0" fontId="7" fillId="0" borderId="0" xfId="0" applyFont="1" applyAlignment="1">
      <alignment horizontal="center" shrinkToFit="1"/>
    </xf>
    <xf numFmtId="0" fontId="12" fillId="0" borderId="1" xfId="0" applyFont="1" applyBorder="1" applyAlignment="1">
      <alignment horizontal="center" vertical="center"/>
    </xf>
    <xf numFmtId="0" fontId="6" fillId="0" borderId="0" xfId="0" applyFont="1" applyAlignment="1">
      <alignment vertical="center"/>
    </xf>
    <xf numFmtId="0" fontId="11" fillId="0" borderId="2" xfId="0" applyFont="1" applyBorder="1" applyAlignment="1">
      <alignment shrinkToFit="1"/>
    </xf>
    <xf numFmtId="0" fontId="6" fillId="0" borderId="0" xfId="0" applyFont="1"/>
    <xf numFmtId="0" fontId="12" fillId="0" borderId="0" xfId="0" applyFont="1" applyAlignment="1">
      <alignment horizontal="center"/>
    </xf>
    <xf numFmtId="0" fontId="8" fillId="0" borderId="0" xfId="0" applyFont="1" applyAlignment="1">
      <alignment vertical="center"/>
    </xf>
    <xf numFmtId="0" fontId="6" fillId="0" borderId="0" xfId="0" applyFont="1" applyAlignment="1">
      <alignment shrinkToFit="1"/>
    </xf>
    <xf numFmtId="0" fontId="12" fillId="0" borderId="0" xfId="0" applyFont="1" applyAlignment="1">
      <alignment horizontal="center" shrinkToFit="1"/>
    </xf>
    <xf numFmtId="0" fontId="8" fillId="0" borderId="0" xfId="0" applyFont="1" applyAlignment="1">
      <alignment vertical="center" shrinkToFit="1"/>
    </xf>
    <xf numFmtId="0" fontId="6" fillId="0" borderId="0" xfId="0" applyFont="1" applyAlignment="1">
      <alignment horizontal="left"/>
    </xf>
    <xf numFmtId="0" fontId="8" fillId="0" borderId="0" xfId="0" applyFont="1" applyAlignment="1">
      <alignment vertical="top"/>
    </xf>
    <xf numFmtId="0" fontId="6" fillId="0" borderId="0" xfId="0" applyFont="1" applyAlignment="1">
      <alignment horizontal="center" shrinkToFit="1"/>
    </xf>
    <xf numFmtId="0" fontId="6" fillId="0" borderId="0" xfId="0" applyFont="1" applyAlignment="1">
      <alignment horizontal="center"/>
    </xf>
    <xf numFmtId="0" fontId="3" fillId="0" borderId="0" xfId="0" applyFont="1" applyAlignment="1">
      <alignment vertical="center"/>
    </xf>
    <xf numFmtId="0" fontId="3" fillId="0" borderId="0" xfId="0" applyFont="1" applyAlignment="1">
      <alignment vertical="center" shrinkToFit="1"/>
    </xf>
    <xf numFmtId="0" fontId="3" fillId="0" borderId="0" xfId="0" applyFont="1" applyAlignment="1">
      <alignment horizontal="center" vertical="center" shrinkToFit="1"/>
    </xf>
    <xf numFmtId="0" fontId="8" fillId="0" borderId="0" xfId="0" applyFont="1"/>
    <xf numFmtId="0" fontId="6" fillId="0" borderId="0" xfId="0" applyFont="1" applyAlignment="1">
      <alignment vertical="top"/>
    </xf>
    <xf numFmtId="0" fontId="9" fillId="0" borderId="0" xfId="0" applyFont="1" applyAlignment="1">
      <alignment vertical="top"/>
    </xf>
    <xf numFmtId="0" fontId="8" fillId="0" borderId="0" xfId="0" applyFont="1" applyAlignment="1">
      <alignment horizontal="left" vertical="top"/>
    </xf>
    <xf numFmtId="0" fontId="0" fillId="0" borderId="0" xfId="0" applyAlignment="1">
      <alignment horizontal="left"/>
    </xf>
    <xf numFmtId="0" fontId="0" fillId="0" borderId="0" xfId="0" applyAlignment="1">
      <alignment horizontal="center"/>
    </xf>
    <xf numFmtId="0" fontId="6" fillId="0" borderId="0" xfId="0" applyFont="1" applyAlignment="1">
      <alignment horizontal="right"/>
    </xf>
    <xf numFmtId="0" fontId="0" fillId="0" borderId="0" xfId="0" applyAlignment="1">
      <alignment shrinkToFit="1"/>
    </xf>
    <xf numFmtId="0" fontId="0" fillId="0" borderId="0" xfId="0" applyAlignment="1">
      <alignment vertical="top"/>
    </xf>
    <xf numFmtId="0" fontId="8" fillId="0" borderId="0" xfId="0" applyFont="1" applyAlignment="1">
      <alignment horizontal="center" vertical="center"/>
    </xf>
    <xf numFmtId="0" fontId="0" fillId="0" borderId="0" xfId="0" applyAlignment="1">
      <alignment vertical="center"/>
    </xf>
    <xf numFmtId="0" fontId="0" fillId="0" borderId="3" xfId="0" applyBorder="1" applyAlignment="1">
      <alignment horizontal="left"/>
    </xf>
    <xf numFmtId="0" fontId="6" fillId="0" borderId="0" xfId="0" applyFont="1" applyAlignment="1">
      <alignment wrapText="1"/>
    </xf>
    <xf numFmtId="0" fontId="9" fillId="0" borderId="0" xfId="0" applyFont="1"/>
    <xf numFmtId="0" fontId="9" fillId="0" borderId="0" xfId="0" applyFont="1" applyAlignment="1">
      <alignment horizontal="center"/>
    </xf>
    <xf numFmtId="176" fontId="6" fillId="0" borderId="0" xfId="0" applyNumberFormat="1" applyFont="1" applyAlignment="1">
      <alignment horizontal="right"/>
    </xf>
    <xf numFmtId="0" fontId="6" fillId="0" borderId="0" xfId="0" applyFont="1" applyAlignment="1">
      <alignment horizontal="left" shrinkToFit="1"/>
    </xf>
    <xf numFmtId="0" fontId="0" fillId="0" borderId="0" xfId="0" applyAlignment="1">
      <alignment horizontal="center" shrinkToFit="1"/>
    </xf>
    <xf numFmtId="0" fontId="17" fillId="0" borderId="0" xfId="0" applyFont="1" applyAlignment="1">
      <alignment horizontal="center" shrinkToFit="1"/>
    </xf>
    <xf numFmtId="0" fontId="12" fillId="0" borderId="0" xfId="0" applyFont="1" applyAlignment="1">
      <alignment vertical="center"/>
    </xf>
    <xf numFmtId="0" fontId="8" fillId="0" borderId="0" xfId="0" applyFont="1" applyAlignment="1">
      <alignment shrinkToFit="1"/>
    </xf>
    <xf numFmtId="0" fontId="8" fillId="0" borderId="0" xfId="0" applyFont="1" applyAlignment="1">
      <alignment horizontal="center" shrinkToFit="1"/>
    </xf>
    <xf numFmtId="0" fontId="0" fillId="0" borderId="0" xfId="0" applyAlignment="1">
      <alignment vertical="center" shrinkToFit="1"/>
    </xf>
    <xf numFmtId="0" fontId="9" fillId="0" borderId="0" xfId="0" applyFont="1" applyAlignment="1">
      <alignment shrinkToFit="1"/>
    </xf>
    <xf numFmtId="0" fontId="20" fillId="0" borderId="0" xfId="0" applyFont="1" applyAlignment="1">
      <alignment shrinkToFit="1"/>
    </xf>
    <xf numFmtId="0" fontId="8" fillId="0" borderId="0" xfId="0" applyFont="1" applyAlignment="1" applyProtection="1">
      <alignment vertical="center"/>
      <protection locked="0"/>
    </xf>
    <xf numFmtId="0" fontId="0" fillId="0" borderId="3" xfId="0" applyBorder="1" applyAlignment="1" applyProtection="1">
      <alignment vertical="center" wrapText="1"/>
      <protection locked="0"/>
    </xf>
    <xf numFmtId="0" fontId="0" fillId="0" borderId="0" xfId="0" applyAlignment="1" applyProtection="1">
      <alignment wrapText="1"/>
      <protection locked="0"/>
    </xf>
    <xf numFmtId="0" fontId="7" fillId="0" borderId="0" xfId="0" applyFont="1" applyAlignment="1">
      <alignment wrapText="1"/>
    </xf>
    <xf numFmtId="0" fontId="7" fillId="0" borderId="0" xfId="0" applyFont="1" applyAlignment="1">
      <alignment horizontal="center" wrapText="1"/>
    </xf>
    <xf numFmtId="0" fontId="7" fillId="0" borderId="0" xfId="0" applyFont="1" applyAlignment="1">
      <alignment horizontal="center"/>
    </xf>
    <xf numFmtId="0" fontId="10" fillId="0" borderId="0" xfId="0" applyFont="1" applyAlignment="1">
      <alignment horizontal="center"/>
    </xf>
    <xf numFmtId="0" fontId="6" fillId="0" borderId="2" xfId="0" applyFont="1" applyBorder="1"/>
    <xf numFmtId="0" fontId="6" fillId="0" borderId="2" xfId="0" applyFont="1" applyBorder="1" applyAlignment="1">
      <alignment horizontal="left"/>
    </xf>
    <xf numFmtId="0" fontId="26" fillId="0" borderId="0" xfId="3"/>
    <xf numFmtId="0" fontId="26" fillId="0" borderId="0" xfId="3" applyAlignment="1">
      <alignment horizontal="center"/>
    </xf>
    <xf numFmtId="14" fontId="0" fillId="0" borderId="0" xfId="0" applyNumberFormat="1"/>
    <xf numFmtId="49" fontId="0" fillId="0" borderId="0" xfId="0" applyNumberFormat="1"/>
    <xf numFmtId="0" fontId="7" fillId="0" borderId="0" xfId="0" applyFont="1" applyAlignment="1">
      <alignment vertical="center"/>
    </xf>
    <xf numFmtId="0" fontId="6" fillId="0" borderId="0" xfId="0" applyFont="1" applyProtection="1">
      <protection locked="0"/>
    </xf>
    <xf numFmtId="0" fontId="27" fillId="0" borderId="0" xfId="0" applyFont="1" applyAlignment="1">
      <alignment wrapText="1"/>
    </xf>
    <xf numFmtId="0" fontId="27" fillId="0" borderId="0" xfId="0" applyFont="1" applyAlignment="1">
      <alignment vertical="center"/>
    </xf>
    <xf numFmtId="0" fontId="28" fillId="0" borderId="0" xfId="0" applyFont="1" applyAlignment="1">
      <alignment wrapText="1"/>
    </xf>
    <xf numFmtId="49" fontId="26" fillId="0" borderId="0" xfId="3" applyNumberFormat="1"/>
    <xf numFmtId="14" fontId="26" fillId="0" borderId="0" xfId="3" applyNumberFormat="1"/>
    <xf numFmtId="38" fontId="26" fillId="0" borderId="0" xfId="3" applyNumberFormat="1"/>
    <xf numFmtId="49" fontId="6" fillId="0" borderId="0" xfId="0" applyNumberFormat="1" applyFont="1"/>
    <xf numFmtId="0" fontId="0" fillId="2" borderId="0" xfId="0" quotePrefix="1" applyFill="1"/>
    <xf numFmtId="0" fontId="0" fillId="2" borderId="0" xfId="0" applyFill="1"/>
    <xf numFmtId="0" fontId="7" fillId="0" borderId="0" xfId="0" applyFont="1" applyAlignment="1">
      <alignment vertical="center" wrapText="1"/>
    </xf>
    <xf numFmtId="0" fontId="0" fillId="0" borderId="0" xfId="0" applyAlignment="1">
      <alignment wrapText="1"/>
    </xf>
    <xf numFmtId="0" fontId="26" fillId="3" borderId="0" xfId="3" applyFill="1"/>
    <xf numFmtId="0" fontId="11" fillId="0" borderId="0" xfId="0" applyFont="1" applyAlignment="1">
      <alignment shrinkToFit="1"/>
    </xf>
    <xf numFmtId="0" fontId="6" fillId="0" borderId="0" xfId="0" applyFont="1" applyAlignment="1">
      <alignment horizontal="left" vertical="top" wrapText="1"/>
    </xf>
    <xf numFmtId="0" fontId="1" fillId="0" borderId="0" xfId="0" applyFont="1" applyAlignment="1">
      <alignment vertical="center"/>
    </xf>
    <xf numFmtId="0" fontId="0" fillId="0" borderId="2" xfId="0" applyBorder="1" applyAlignment="1">
      <alignment horizontal="center"/>
    </xf>
    <xf numFmtId="0" fontId="0" fillId="0" borderId="0" xfId="0" applyAlignment="1">
      <alignment horizontal="center" wrapText="1"/>
    </xf>
    <xf numFmtId="0" fontId="8" fillId="0" borderId="0" xfId="0" applyFont="1" applyAlignment="1">
      <alignment wrapText="1"/>
    </xf>
    <xf numFmtId="0" fontId="0" fillId="0" borderId="0" xfId="0" applyAlignment="1" applyProtection="1">
      <alignment horizontal="center" wrapText="1"/>
      <protection locked="0"/>
    </xf>
    <xf numFmtId="0" fontId="0" fillId="0" borderId="0" xfId="0" applyAlignment="1" applyProtection="1">
      <alignment shrinkToFit="1"/>
      <protection locked="0"/>
    </xf>
    <xf numFmtId="0" fontId="0" fillId="0" borderId="0" xfId="0" applyProtection="1">
      <protection locked="0"/>
    </xf>
    <xf numFmtId="0" fontId="0" fillId="0" borderId="2" xfId="0" applyBorder="1" applyAlignment="1" applyProtection="1">
      <alignment vertical="center" wrapText="1"/>
      <protection locked="0"/>
    </xf>
    <xf numFmtId="0" fontId="9" fillId="0" borderId="13" xfId="0" applyFont="1" applyBorder="1" applyAlignment="1">
      <alignment vertical="center" wrapText="1"/>
    </xf>
    <xf numFmtId="0" fontId="0" fillId="0" borderId="0" xfId="0" applyAlignment="1" applyProtection="1">
      <alignment vertical="center" wrapText="1"/>
      <protection locked="0"/>
    </xf>
    <xf numFmtId="0" fontId="9" fillId="0" borderId="18" xfId="0" applyFont="1" applyBorder="1" applyAlignment="1">
      <alignment vertical="center" wrapText="1"/>
    </xf>
    <xf numFmtId="0" fontId="9" fillId="0" borderId="25" xfId="0" applyFont="1" applyBorder="1" applyAlignment="1">
      <alignment vertical="center" wrapText="1"/>
    </xf>
    <xf numFmtId="0" fontId="9" fillId="0" borderId="2" xfId="0" applyFont="1" applyBorder="1" applyAlignment="1" applyProtection="1">
      <alignment vertical="center" wrapText="1"/>
      <protection locked="0"/>
    </xf>
    <xf numFmtId="0" fontId="9" fillId="0" borderId="0" xfId="0" applyFont="1" applyAlignment="1" applyProtection="1">
      <alignment horizontal="left" wrapText="1" shrinkToFit="1"/>
      <protection locked="0"/>
    </xf>
    <xf numFmtId="0" fontId="0" fillId="0" borderId="0" xfId="0" applyAlignment="1" applyProtection="1">
      <alignment horizontal="center" shrinkToFit="1"/>
      <protection locked="0"/>
    </xf>
    <xf numFmtId="178" fontId="0" fillId="0" borderId="0" xfId="0" applyNumberFormat="1" applyAlignment="1" applyProtection="1">
      <alignment horizontal="center"/>
      <protection locked="0"/>
    </xf>
    <xf numFmtId="0" fontId="9" fillId="0" borderId="0" xfId="0" applyFont="1" applyAlignment="1">
      <alignment vertical="center" shrinkToFit="1"/>
    </xf>
    <xf numFmtId="178" fontId="0" fillId="0" borderId="0" xfId="0" applyNumberFormat="1" applyProtection="1">
      <protection locked="0"/>
    </xf>
    <xf numFmtId="178" fontId="6" fillId="0" borderId="0" xfId="0" applyNumberFormat="1" applyFont="1" applyProtection="1">
      <protection locked="0"/>
    </xf>
    <xf numFmtId="0" fontId="9" fillId="0" borderId="0" xfId="0" applyFont="1" applyAlignment="1" applyProtection="1">
      <alignment wrapText="1" shrinkToFit="1"/>
      <protection locked="0"/>
    </xf>
    <xf numFmtId="0" fontId="6" fillId="0" borderId="2" xfId="0" applyFont="1" applyBorder="1" applyAlignment="1" applyProtection="1">
      <alignment horizontal="right" shrinkToFit="1"/>
      <protection locked="0"/>
    </xf>
    <xf numFmtId="0" fontId="9" fillId="0" borderId="0" xfId="0" applyFont="1" applyAlignment="1">
      <alignment wrapText="1"/>
    </xf>
    <xf numFmtId="0" fontId="0" fillId="0" borderId="19" xfId="0" applyBorder="1" applyAlignment="1">
      <alignment vertical="center"/>
    </xf>
    <xf numFmtId="0" fontId="6" fillId="0" borderId="0" xfId="0" applyFont="1" applyAlignment="1">
      <alignment vertical="center" wrapText="1"/>
    </xf>
    <xf numFmtId="0" fontId="26" fillId="4" borderId="0" xfId="3" applyFill="1"/>
    <xf numFmtId="0" fontId="26" fillId="5" borderId="0" xfId="3" applyFill="1"/>
    <xf numFmtId="0" fontId="0" fillId="3" borderId="0" xfId="0" applyFill="1"/>
    <xf numFmtId="0" fontId="0" fillId="6" borderId="0" xfId="0" applyFill="1"/>
    <xf numFmtId="0" fontId="26" fillId="7" borderId="0" xfId="3" applyFill="1"/>
    <xf numFmtId="0" fontId="26" fillId="8" borderId="0" xfId="3" applyFill="1"/>
    <xf numFmtId="0" fontId="0" fillId="8" borderId="0" xfId="0" applyFill="1"/>
    <xf numFmtId="0" fontId="0" fillId="9" borderId="0" xfId="0" applyFill="1"/>
    <xf numFmtId="0" fontId="0" fillId="10" borderId="0" xfId="0" applyFill="1"/>
    <xf numFmtId="0" fontId="37" fillId="0" borderId="0" xfId="0" applyFont="1" applyAlignment="1">
      <alignment wrapText="1"/>
    </xf>
    <xf numFmtId="0" fontId="6" fillId="0" borderId="3" xfId="0" applyFont="1" applyBorder="1" applyAlignment="1">
      <alignment vertical="center" shrinkToFit="1"/>
    </xf>
    <xf numFmtId="0" fontId="6" fillId="0" borderId="5" xfId="0" applyFont="1" applyBorder="1" applyAlignment="1">
      <alignment vertical="center" shrinkToFit="1"/>
    </xf>
    <xf numFmtId="0" fontId="6" fillId="0" borderId="1" xfId="0" applyFont="1" applyBorder="1" applyAlignment="1">
      <alignment horizontal="left" vertical="center" wrapText="1"/>
    </xf>
    <xf numFmtId="0" fontId="0" fillId="0" borderId="1" xfId="0" applyBorder="1" applyAlignment="1">
      <alignment horizontal="left" vertical="center" wrapText="1"/>
    </xf>
    <xf numFmtId="0" fontId="0" fillId="0" borderId="12" xfId="0" applyBorder="1" applyAlignment="1">
      <alignment horizontal="left" vertical="center" wrapText="1"/>
    </xf>
    <xf numFmtId="0" fontId="6" fillId="0" borderId="4" xfId="0" applyFont="1" applyBorder="1" applyAlignment="1">
      <alignment vertical="center" shrinkToFit="1"/>
    </xf>
    <xf numFmtId="0" fontId="6" fillId="0" borderId="0" xfId="0" applyFont="1" applyAlignment="1">
      <alignment vertical="center" shrinkToFit="1"/>
    </xf>
    <xf numFmtId="0" fontId="0" fillId="0" borderId="11" xfId="0" applyBorder="1" applyAlignment="1">
      <alignment wrapText="1"/>
    </xf>
    <xf numFmtId="0" fontId="8" fillId="0" borderId="35" xfId="0" applyFont="1" applyBorder="1" applyAlignment="1">
      <alignment vertical="center"/>
    </xf>
    <xf numFmtId="0" fontId="40" fillId="0" borderId="0" xfId="0" applyFont="1"/>
    <xf numFmtId="0" fontId="41" fillId="0" borderId="0" xfId="0" applyFont="1"/>
    <xf numFmtId="0" fontId="0" fillId="11" borderId="0" xfId="0" applyFill="1"/>
    <xf numFmtId="0" fontId="6" fillId="0" borderId="22" xfId="0" applyFont="1" applyBorder="1" applyAlignment="1" applyProtection="1">
      <alignment horizontal="center" vertical="center"/>
      <protection locked="0"/>
    </xf>
    <xf numFmtId="0" fontId="6" fillId="0" borderId="24" xfId="0" applyFont="1" applyBorder="1" applyAlignment="1" applyProtection="1">
      <alignment horizontal="center" vertical="center"/>
      <protection locked="0"/>
    </xf>
    <xf numFmtId="0" fontId="6" fillId="0" borderId="19" xfId="0" applyFont="1" applyBorder="1" applyAlignment="1">
      <alignment horizontal="left" wrapText="1"/>
    </xf>
    <xf numFmtId="0" fontId="6" fillId="0" borderId="19" xfId="0" applyFont="1" applyBorder="1" applyAlignment="1">
      <alignment horizontal="left"/>
    </xf>
    <xf numFmtId="0" fontId="0" fillId="0" borderId="8" xfId="0" applyBorder="1" applyAlignment="1" applyProtection="1">
      <alignment horizontal="right" vertical="center" wrapText="1"/>
      <protection locked="0"/>
    </xf>
    <xf numFmtId="0" fontId="0" fillId="0" borderId="3" xfId="0" applyBorder="1" applyAlignment="1" applyProtection="1">
      <alignment horizontal="right" vertical="center" wrapText="1"/>
      <protection locked="0"/>
    </xf>
    <xf numFmtId="0" fontId="0" fillId="0" borderId="10" xfId="0" applyBorder="1" applyAlignment="1" applyProtection="1">
      <alignment horizontal="right" vertical="center" wrapText="1"/>
      <protection locked="0"/>
    </xf>
    <xf numFmtId="0" fontId="0" fillId="0" borderId="0" xfId="0" applyAlignment="1" applyProtection="1">
      <alignment horizontal="right" vertical="center" wrapText="1"/>
      <protection locked="0"/>
    </xf>
    <xf numFmtId="0" fontId="6" fillId="0" borderId="45" xfId="0" applyFont="1" applyBorder="1" applyAlignment="1">
      <alignment horizontal="left" vertical="center" wrapText="1"/>
    </xf>
    <xf numFmtId="0" fontId="6" fillId="0" borderId="46" xfId="0" applyFont="1" applyBorder="1" applyAlignment="1">
      <alignment horizontal="left" vertical="center" wrapText="1"/>
    </xf>
    <xf numFmtId="0" fontId="6" fillId="0" borderId="47" xfId="0" applyFont="1" applyBorder="1" applyAlignment="1">
      <alignment horizontal="left" vertical="center" wrapText="1"/>
    </xf>
    <xf numFmtId="0" fontId="6" fillId="0" borderId="48" xfId="0" applyFont="1" applyBorder="1" applyAlignment="1">
      <alignment horizontal="left" vertical="center" wrapText="1"/>
    </xf>
    <xf numFmtId="0" fontId="9" fillId="0" borderId="15" xfId="0" applyFont="1" applyBorder="1" applyAlignment="1">
      <alignment horizontal="center" vertical="center" wrapText="1"/>
    </xf>
    <xf numFmtId="0" fontId="9" fillId="0" borderId="0" xfId="0" applyFont="1" applyAlignment="1">
      <alignment horizontal="center" vertical="center" wrapText="1"/>
    </xf>
    <xf numFmtId="0" fontId="9" fillId="0" borderId="4" xfId="0" applyFont="1" applyBorder="1" applyAlignment="1">
      <alignment horizontal="center" vertical="center" wrapText="1"/>
    </xf>
    <xf numFmtId="0" fontId="9" fillId="0" borderId="40" xfId="0" applyFont="1" applyBorder="1" applyAlignment="1">
      <alignment horizontal="center" vertical="center" wrapText="1"/>
    </xf>
    <xf numFmtId="0" fontId="9" fillId="0" borderId="1" xfId="0" applyFont="1" applyBorder="1" applyAlignment="1">
      <alignment horizontal="center" vertical="center" wrapText="1"/>
    </xf>
    <xf numFmtId="0" fontId="9" fillId="0" borderId="35" xfId="0" applyFont="1" applyBorder="1" applyAlignment="1">
      <alignment horizontal="center" vertical="center" wrapText="1"/>
    </xf>
    <xf numFmtId="0" fontId="6" fillId="0" borderId="8" xfId="0" applyFont="1" applyBorder="1" applyAlignment="1" applyProtection="1">
      <alignment horizontal="left" vertical="center"/>
      <protection locked="0"/>
    </xf>
    <xf numFmtId="0" fontId="6" fillId="0" borderId="3" xfId="0" applyFont="1" applyBorder="1" applyAlignment="1" applyProtection="1">
      <alignment horizontal="left" vertical="center"/>
      <protection locked="0"/>
    </xf>
    <xf numFmtId="0" fontId="6" fillId="0" borderId="20" xfId="0" applyFont="1" applyBorder="1" applyAlignment="1" applyProtection="1">
      <alignment horizontal="left" vertical="center"/>
      <protection locked="0"/>
    </xf>
    <xf numFmtId="0" fontId="6" fillId="0" borderId="9" xfId="0" applyFont="1" applyBorder="1" applyAlignment="1" applyProtection="1">
      <alignment horizontal="left" vertical="center"/>
      <protection locked="0"/>
    </xf>
    <xf numFmtId="0" fontId="6" fillId="0" borderId="2" xfId="0" applyFont="1" applyBorder="1" applyAlignment="1" applyProtection="1">
      <alignment horizontal="left" vertical="center"/>
      <protection locked="0"/>
    </xf>
    <xf numFmtId="0" fontId="6" fillId="0" borderId="13" xfId="0" applyFont="1" applyBorder="1" applyAlignment="1" applyProtection="1">
      <alignment horizontal="left" vertical="center"/>
      <protection locked="0"/>
    </xf>
    <xf numFmtId="0" fontId="9" fillId="0" borderId="14" xfId="0" applyFont="1" applyBorder="1" applyAlignment="1">
      <alignment horizontal="center" vertical="center" wrapText="1"/>
    </xf>
    <xf numFmtId="0" fontId="9" fillId="0" borderId="3" xfId="0" applyFont="1" applyBorder="1" applyAlignment="1">
      <alignment horizontal="center" vertical="center" wrapText="1"/>
    </xf>
    <xf numFmtId="0" fontId="9" fillId="0" borderId="5" xfId="0" applyFont="1" applyBorder="1" applyAlignment="1">
      <alignment horizontal="center" vertical="center" wrapText="1"/>
    </xf>
    <xf numFmtId="0" fontId="9" fillId="0" borderId="16" xfId="0" applyFont="1" applyBorder="1" applyAlignment="1">
      <alignment horizontal="center" vertical="center" wrapText="1"/>
    </xf>
    <xf numFmtId="0" fontId="9" fillId="0" borderId="2" xfId="0" applyFont="1" applyBorder="1" applyAlignment="1">
      <alignment horizontal="center" vertical="center" wrapText="1"/>
    </xf>
    <xf numFmtId="0" fontId="9" fillId="0" borderId="17" xfId="0" applyFont="1" applyBorder="1" applyAlignment="1">
      <alignment horizontal="center" vertical="center" wrapText="1"/>
    </xf>
    <xf numFmtId="0" fontId="0" fillId="0" borderId="9" xfId="0" applyBorder="1" applyAlignment="1" applyProtection="1">
      <alignment horizontal="right" vertical="center" wrapText="1"/>
      <protection locked="0"/>
    </xf>
    <xf numFmtId="0" fontId="0" fillId="0" borderId="2" xfId="0" applyBorder="1" applyAlignment="1" applyProtection="1">
      <alignment horizontal="right" vertical="center" wrapText="1"/>
      <protection locked="0"/>
    </xf>
    <xf numFmtId="0" fontId="9" fillId="0" borderId="2" xfId="0" applyFont="1" applyBorder="1" applyAlignment="1">
      <alignment horizontal="left" vertical="center" wrapText="1"/>
    </xf>
    <xf numFmtId="0" fontId="0" fillId="0" borderId="18" xfId="0" applyBorder="1" applyAlignment="1">
      <alignment horizontal="left"/>
    </xf>
    <xf numFmtId="0" fontId="9" fillId="0" borderId="18" xfId="0" applyFont="1" applyBorder="1" applyAlignment="1">
      <alignment horizontal="left" vertical="center" wrapText="1"/>
    </xf>
    <xf numFmtId="0" fontId="9" fillId="0" borderId="18" xfId="0" applyFont="1" applyBorder="1" applyAlignment="1">
      <alignment horizontal="center" vertical="center" wrapText="1"/>
    </xf>
    <xf numFmtId="0" fontId="6" fillId="0" borderId="39" xfId="0" applyFont="1" applyBorder="1" applyAlignment="1">
      <alignment horizontal="center" vertical="center" wrapText="1"/>
    </xf>
    <xf numFmtId="0" fontId="6" fillId="0" borderId="6" xfId="0" applyFont="1" applyBorder="1" applyAlignment="1">
      <alignment horizontal="center" vertical="center" wrapText="1"/>
    </xf>
    <xf numFmtId="0" fontId="6" fillId="0" borderId="7" xfId="0" applyFont="1" applyBorder="1" applyAlignment="1">
      <alignment horizontal="center" vertical="center" wrapText="1"/>
    </xf>
    <xf numFmtId="0" fontId="6" fillId="0" borderId="16" xfId="0" applyFont="1" applyBorder="1" applyAlignment="1">
      <alignment horizontal="center" vertical="center" wrapText="1"/>
    </xf>
    <xf numFmtId="0" fontId="6" fillId="0" borderId="2" xfId="0" applyFont="1" applyBorder="1" applyAlignment="1">
      <alignment horizontal="center" vertical="center" wrapText="1"/>
    </xf>
    <xf numFmtId="0" fontId="6" fillId="0" borderId="17" xfId="0" applyFont="1" applyBorder="1" applyAlignment="1">
      <alignment horizontal="center" vertical="center" wrapText="1"/>
    </xf>
    <xf numFmtId="0" fontId="6" fillId="0" borderId="36" xfId="0" applyFont="1" applyBorder="1" applyAlignment="1">
      <alignment horizontal="center" vertical="center" wrapText="1"/>
    </xf>
    <xf numFmtId="0" fontId="6" fillId="0" borderId="9" xfId="0" applyFont="1" applyBorder="1" applyAlignment="1">
      <alignment horizontal="center" vertical="center" wrapText="1"/>
    </xf>
    <xf numFmtId="0" fontId="6" fillId="0" borderId="36" xfId="0" applyFont="1" applyBorder="1" applyAlignment="1" applyProtection="1">
      <alignment horizontal="left" vertical="center" wrapText="1" shrinkToFit="1"/>
      <protection locked="0"/>
    </xf>
    <xf numFmtId="0" fontId="6" fillId="0" borderId="6" xfId="0" applyFont="1" applyBorder="1" applyAlignment="1" applyProtection="1">
      <alignment horizontal="left" vertical="center" wrapText="1" shrinkToFit="1"/>
      <protection locked="0"/>
    </xf>
    <xf numFmtId="0" fontId="6" fillId="0" borderId="9" xfId="0" applyFont="1" applyBorder="1" applyAlignment="1" applyProtection="1">
      <alignment horizontal="left" vertical="center" wrapText="1" shrinkToFit="1"/>
      <protection locked="0"/>
    </xf>
    <xf numFmtId="0" fontId="6" fillId="0" borderId="2" xfId="0" applyFont="1" applyBorder="1" applyAlignment="1" applyProtection="1">
      <alignment horizontal="left" vertical="center" wrapText="1" shrinkToFit="1"/>
      <protection locked="0"/>
    </xf>
    <xf numFmtId="0" fontId="6" fillId="0" borderId="6" xfId="0" applyFont="1" applyBorder="1" applyAlignment="1" applyProtection="1">
      <alignment horizontal="center" vertical="center" shrinkToFit="1"/>
      <protection locked="0"/>
    </xf>
    <xf numFmtId="0" fontId="6" fillId="0" borderId="2" xfId="0" applyFont="1" applyBorder="1" applyAlignment="1" applyProtection="1">
      <alignment horizontal="center" vertical="center" shrinkToFit="1"/>
      <protection locked="0"/>
    </xf>
    <xf numFmtId="0" fontId="6" fillId="0" borderId="9" xfId="0" applyFont="1" applyBorder="1" applyAlignment="1">
      <alignment horizontal="center" vertical="center" shrinkToFit="1"/>
    </xf>
    <xf numFmtId="0" fontId="6" fillId="0" borderId="2" xfId="0" applyFont="1" applyBorder="1" applyAlignment="1">
      <alignment horizontal="center" vertical="center" shrinkToFit="1"/>
    </xf>
    <xf numFmtId="178" fontId="6" fillId="0" borderId="3" xfId="0" applyNumberFormat="1" applyFont="1" applyBorder="1" applyAlignment="1" applyProtection="1">
      <alignment horizontal="center" vertical="center"/>
      <protection locked="0"/>
    </xf>
    <xf numFmtId="0" fontId="6" fillId="0" borderId="14" xfId="0" applyFont="1" applyBorder="1" applyAlignment="1">
      <alignment horizontal="center" vertical="center" wrapText="1"/>
    </xf>
    <xf numFmtId="0" fontId="6" fillId="0" borderId="3" xfId="0" applyFont="1" applyBorder="1" applyAlignment="1">
      <alignment horizontal="center" vertical="center" wrapText="1"/>
    </xf>
    <xf numFmtId="0" fontId="6" fillId="0" borderId="5" xfId="0" applyFont="1" applyBorder="1" applyAlignment="1">
      <alignment horizontal="center" vertical="center" wrapText="1"/>
    </xf>
    <xf numFmtId="0" fontId="6" fillId="0" borderId="0" xfId="0" applyFont="1" applyAlignment="1">
      <alignment horizontal="center" vertical="center" wrapText="1"/>
    </xf>
    <xf numFmtId="0" fontId="6" fillId="0" borderId="4" xfId="0" applyFont="1" applyBorder="1" applyAlignment="1">
      <alignment horizontal="center" vertical="center" wrapText="1"/>
    </xf>
    <xf numFmtId="0" fontId="6" fillId="0" borderId="15" xfId="0" applyFont="1" applyBorder="1" applyAlignment="1">
      <alignment horizontal="center" vertical="center" wrapText="1"/>
    </xf>
    <xf numFmtId="0" fontId="0" fillId="0" borderId="3" xfId="0" applyBorder="1" applyAlignment="1" applyProtection="1">
      <alignment horizontal="center" vertical="center" shrinkToFit="1"/>
      <protection locked="0"/>
    </xf>
    <xf numFmtId="0" fontId="0" fillId="0" borderId="2" xfId="0" applyBorder="1" applyAlignment="1" applyProtection="1">
      <alignment horizontal="center" vertical="center" shrinkToFit="1"/>
      <protection locked="0"/>
    </xf>
    <xf numFmtId="0" fontId="9" fillId="0" borderId="3" xfId="0" applyFont="1" applyBorder="1" applyAlignment="1">
      <alignment horizontal="left" vertical="center" wrapText="1"/>
    </xf>
    <xf numFmtId="0" fontId="9" fillId="0" borderId="20" xfId="0" applyFont="1" applyBorder="1" applyAlignment="1">
      <alignment horizontal="left" vertical="center" wrapText="1"/>
    </xf>
    <xf numFmtId="0" fontId="8" fillId="0" borderId="3" xfId="0" applyFont="1" applyBorder="1" applyAlignment="1">
      <alignment horizontal="center" vertical="center"/>
    </xf>
    <xf numFmtId="0" fontId="8" fillId="0" borderId="20" xfId="0" applyFont="1" applyBorder="1" applyAlignment="1">
      <alignment horizontal="center" vertical="center"/>
    </xf>
    <xf numFmtId="0" fontId="8" fillId="0" borderId="0" xfId="0" applyFont="1" applyAlignment="1">
      <alignment horizontal="center" vertical="center"/>
    </xf>
    <xf numFmtId="0" fontId="8" fillId="0" borderId="37" xfId="0" applyFont="1" applyBorder="1" applyAlignment="1">
      <alignment horizontal="center" vertical="center"/>
    </xf>
    <xf numFmtId="0" fontId="9" fillId="0" borderId="0" xfId="0" applyFont="1" applyAlignment="1">
      <alignment horizontal="left" vertical="center" wrapText="1"/>
    </xf>
    <xf numFmtId="0" fontId="0" fillId="0" borderId="8" xfId="0" applyBorder="1" applyAlignment="1" applyProtection="1">
      <alignment horizontal="center" vertical="center" wrapText="1"/>
      <protection locked="0"/>
    </xf>
    <xf numFmtId="0" fontId="0" fillId="0" borderId="3" xfId="0" applyBorder="1" applyAlignment="1" applyProtection="1">
      <alignment horizontal="center" vertical="center" wrapText="1"/>
      <protection locked="0"/>
    </xf>
    <xf numFmtId="0" fontId="0" fillId="0" borderId="9" xfId="0" applyBorder="1" applyAlignment="1" applyProtection="1">
      <alignment horizontal="center" vertical="center" wrapText="1"/>
      <protection locked="0"/>
    </xf>
    <xf numFmtId="0" fontId="0" fillId="0" borderId="2" xfId="0" applyBorder="1" applyAlignment="1" applyProtection="1">
      <alignment horizontal="center" vertical="center" wrapText="1"/>
      <protection locked="0"/>
    </xf>
    <xf numFmtId="0" fontId="0" fillId="0" borderId="5" xfId="0" applyBorder="1" applyAlignment="1" applyProtection="1">
      <alignment horizontal="center" vertical="center" wrapText="1"/>
      <protection locked="0"/>
    </xf>
    <xf numFmtId="0" fontId="0" fillId="0" borderId="17" xfId="0" applyBorder="1" applyAlignment="1" applyProtection="1">
      <alignment horizontal="center" vertical="center" wrapText="1"/>
      <protection locked="0"/>
    </xf>
    <xf numFmtId="0" fontId="6" fillId="0" borderId="0" xfId="0" applyFont="1" applyAlignment="1">
      <alignment horizontal="center"/>
    </xf>
    <xf numFmtId="0" fontId="0" fillId="0" borderId="2" xfId="0" applyBorder="1" applyAlignment="1" applyProtection="1">
      <alignment horizontal="center" shrinkToFit="1"/>
      <protection locked="0"/>
    </xf>
    <xf numFmtId="178" fontId="0" fillId="0" borderId="2" xfId="0" applyNumberFormat="1" applyBorder="1" applyAlignment="1" applyProtection="1">
      <alignment horizontal="center"/>
      <protection locked="0"/>
    </xf>
    <xf numFmtId="0" fontId="9" fillId="0" borderId="37" xfId="0" applyFont="1" applyBorder="1" applyAlignment="1">
      <alignment horizontal="left" vertical="center" wrapText="1"/>
    </xf>
    <xf numFmtId="0" fontId="6" fillId="0" borderId="1" xfId="0" applyFont="1" applyBorder="1" applyAlignment="1">
      <alignment horizontal="left" vertical="center"/>
    </xf>
    <xf numFmtId="0" fontId="0" fillId="0" borderId="1" xfId="0" applyBorder="1" applyAlignment="1" applyProtection="1">
      <alignment horizontal="center" vertical="center"/>
      <protection locked="0"/>
    </xf>
    <xf numFmtId="0" fontId="6" fillId="0" borderId="11" xfId="0" applyFont="1" applyBorder="1" applyAlignment="1" applyProtection="1">
      <alignment horizontal="left" vertical="center" wrapText="1" shrinkToFit="1"/>
      <protection locked="0"/>
    </xf>
    <xf numFmtId="0" fontId="6" fillId="0" borderId="1" xfId="0" applyFont="1" applyBorder="1" applyAlignment="1" applyProtection="1">
      <alignment horizontal="left" vertical="center" wrapText="1" shrinkToFit="1"/>
      <protection locked="0"/>
    </xf>
    <xf numFmtId="0" fontId="6" fillId="0" borderId="35" xfId="0" applyFont="1" applyBorder="1" applyAlignment="1" applyProtection="1">
      <alignment horizontal="left" vertical="center" wrapText="1" shrinkToFit="1"/>
      <protection locked="0"/>
    </xf>
    <xf numFmtId="0" fontId="9" fillId="0" borderId="18" xfId="0" applyFont="1" applyBorder="1" applyAlignment="1" applyProtection="1">
      <alignment horizontal="left" vertical="center" wrapText="1"/>
      <protection locked="0"/>
    </xf>
    <xf numFmtId="0" fontId="6" fillId="0" borderId="21" xfId="0" applyFont="1" applyBorder="1" applyAlignment="1">
      <alignment horizontal="center" vertical="center" wrapText="1"/>
    </xf>
    <xf numFmtId="0" fontId="6" fillId="0" borderId="22" xfId="0" applyFont="1" applyBorder="1" applyAlignment="1">
      <alignment horizontal="center" vertical="center" wrapText="1"/>
    </xf>
    <xf numFmtId="0" fontId="6" fillId="0" borderId="23" xfId="0" applyFont="1" applyBorder="1" applyAlignment="1">
      <alignment horizontal="center" vertical="center" wrapText="1"/>
    </xf>
    <xf numFmtId="0" fontId="6" fillId="0" borderId="21" xfId="0" applyFont="1" applyBorder="1" applyAlignment="1" applyProtection="1">
      <alignment horizontal="left" vertical="center" wrapText="1" shrinkToFit="1"/>
      <protection locked="0"/>
    </xf>
    <xf numFmtId="0" fontId="6" fillId="0" borderId="22" xfId="0" applyFont="1" applyBorder="1" applyAlignment="1" applyProtection="1">
      <alignment horizontal="left" vertical="center" wrapText="1" shrinkToFit="1"/>
      <protection locked="0"/>
    </xf>
    <xf numFmtId="0" fontId="6" fillId="0" borderId="23" xfId="0" applyFont="1" applyBorder="1" applyAlignment="1" applyProtection="1">
      <alignment horizontal="left" vertical="center" wrapText="1" shrinkToFit="1"/>
      <protection locked="0"/>
    </xf>
    <xf numFmtId="49" fontId="6" fillId="0" borderId="21" xfId="0" applyNumberFormat="1" applyFont="1" applyBorder="1" applyAlignment="1" applyProtection="1">
      <alignment horizontal="center" vertical="center" shrinkToFit="1"/>
      <protection locked="0"/>
    </xf>
    <xf numFmtId="49" fontId="6" fillId="0" borderId="22" xfId="0" applyNumberFormat="1" applyFont="1" applyBorder="1" applyAlignment="1" applyProtection="1">
      <alignment horizontal="center" vertical="center" shrinkToFit="1"/>
      <protection locked="0"/>
    </xf>
    <xf numFmtId="49" fontId="6" fillId="0" borderId="24" xfId="0" applyNumberFormat="1" applyFont="1" applyBorder="1" applyAlignment="1" applyProtection="1">
      <alignment horizontal="center" vertical="center" shrinkToFit="1"/>
      <protection locked="0"/>
    </xf>
    <xf numFmtId="0" fontId="6" fillId="0" borderId="21" xfId="0" applyFont="1" applyBorder="1" applyAlignment="1" applyProtection="1">
      <alignment horizontal="center" vertical="center" wrapText="1" shrinkToFit="1"/>
      <protection locked="0"/>
    </xf>
    <xf numFmtId="0" fontId="6" fillId="0" borderId="22" xfId="0" applyFont="1" applyBorder="1" applyAlignment="1" applyProtection="1">
      <alignment horizontal="center" vertical="center" wrapText="1" shrinkToFit="1"/>
      <protection locked="0"/>
    </xf>
    <xf numFmtId="0" fontId="6" fillId="0" borderId="23" xfId="0" applyFont="1" applyBorder="1" applyAlignment="1" applyProtection="1">
      <alignment horizontal="center" vertical="center" wrapText="1" shrinkToFit="1"/>
      <protection locked="0"/>
    </xf>
    <xf numFmtId="38" fontId="6" fillId="0" borderId="21" xfId="2" applyFont="1" applyBorder="1" applyAlignment="1" applyProtection="1">
      <alignment horizontal="center" vertical="center" shrinkToFit="1"/>
      <protection locked="0"/>
    </xf>
    <xf numFmtId="38" fontId="6" fillId="0" borderId="22" xfId="2" applyFont="1" applyBorder="1" applyAlignment="1" applyProtection="1">
      <alignment horizontal="center" vertical="center" shrinkToFit="1"/>
      <protection locked="0"/>
    </xf>
    <xf numFmtId="49" fontId="6" fillId="0" borderId="23" xfId="0" applyNumberFormat="1" applyFont="1" applyBorder="1" applyAlignment="1" applyProtection="1">
      <alignment horizontal="center" vertical="center" shrinkToFit="1"/>
      <protection locked="0"/>
    </xf>
    <xf numFmtId="0" fontId="4" fillId="0" borderId="0" xfId="0" applyFont="1" applyAlignment="1">
      <alignment horizontal="center"/>
    </xf>
    <xf numFmtId="0" fontId="0" fillId="0" borderId="2" xfId="0" applyBorder="1" applyAlignment="1" applyProtection="1">
      <alignment horizontal="center"/>
      <protection locked="0"/>
    </xf>
    <xf numFmtId="0" fontId="1" fillId="0" borderId="0" xfId="0" applyFont="1"/>
    <xf numFmtId="0" fontId="0" fillId="0" borderId="0" xfId="0"/>
    <xf numFmtId="0" fontId="6" fillId="0" borderId="33" xfId="0" applyFont="1" applyBorder="1" applyAlignment="1">
      <alignment horizontal="center" vertical="center" wrapText="1"/>
    </xf>
    <xf numFmtId="0" fontId="6" fillId="0" borderId="18" xfId="0" applyFont="1" applyBorder="1" applyAlignment="1">
      <alignment horizontal="center" vertical="center" wrapText="1"/>
    </xf>
    <xf numFmtId="0" fontId="6" fillId="0" borderId="34" xfId="0" applyFont="1" applyBorder="1" applyAlignment="1">
      <alignment horizontal="center" vertical="center" wrapText="1"/>
    </xf>
    <xf numFmtId="0" fontId="13" fillId="0" borderId="0" xfId="0" applyFont="1" applyAlignment="1">
      <alignment horizontal="center"/>
    </xf>
    <xf numFmtId="0" fontId="0" fillId="0" borderId="0" xfId="0" applyAlignment="1">
      <alignment horizontal="left"/>
    </xf>
    <xf numFmtId="0" fontId="6" fillId="0" borderId="29" xfId="0" applyFont="1" applyBorder="1" applyAlignment="1">
      <alignment horizontal="center" vertical="center" wrapText="1"/>
    </xf>
    <xf numFmtId="0" fontId="6" fillId="0" borderId="30" xfId="0" applyFont="1" applyBorder="1" applyAlignment="1">
      <alignment horizontal="center" vertical="center" wrapText="1"/>
    </xf>
    <xf numFmtId="0" fontId="6" fillId="0" borderId="31" xfId="0" applyFont="1" applyBorder="1" applyAlignment="1">
      <alignment horizontal="center" vertical="center" wrapText="1"/>
    </xf>
    <xf numFmtId="0" fontId="6" fillId="0" borderId="26" xfId="0" applyFont="1" applyBorder="1" applyAlignment="1">
      <alignment horizontal="center" vertical="center" wrapText="1"/>
    </xf>
    <xf numFmtId="0" fontId="12" fillId="0" borderId="30" xfId="0" applyFont="1" applyBorder="1" applyAlignment="1" applyProtection="1">
      <alignment horizontal="center" vertical="center" shrinkToFit="1"/>
      <protection locked="0"/>
    </xf>
    <xf numFmtId="0" fontId="12" fillId="0" borderId="32" xfId="0" applyFont="1" applyBorder="1" applyAlignment="1" applyProtection="1">
      <alignment horizontal="center" vertical="center" shrinkToFit="1"/>
      <protection locked="0"/>
    </xf>
    <xf numFmtId="0" fontId="12" fillId="0" borderId="26" xfId="0" applyFont="1" applyBorder="1" applyAlignment="1" applyProtection="1">
      <alignment horizontal="center" vertical="center" wrapText="1" shrinkToFit="1"/>
      <protection locked="0"/>
    </xf>
    <xf numFmtId="0" fontId="12" fillId="0" borderId="11" xfId="0" applyFont="1" applyBorder="1" applyAlignment="1" applyProtection="1">
      <alignment horizontal="center" vertical="center" wrapText="1" shrinkToFit="1"/>
      <protection locked="0"/>
    </xf>
    <xf numFmtId="0" fontId="12" fillId="0" borderId="0" xfId="0" applyFont="1" applyAlignment="1">
      <alignment horizontal="center" vertical="center"/>
    </xf>
    <xf numFmtId="0" fontId="6" fillId="0" borderId="31" xfId="0" applyFont="1" applyBorder="1" applyAlignment="1">
      <alignment horizontal="center" vertical="center" wrapText="1" shrinkToFit="1"/>
    </xf>
    <xf numFmtId="0" fontId="6" fillId="0" borderId="26" xfId="0" applyFont="1" applyBorder="1" applyAlignment="1">
      <alignment horizontal="center" vertical="center" wrapText="1" shrinkToFit="1"/>
    </xf>
    <xf numFmtId="0" fontId="0" fillId="0" borderId="26" xfId="0" applyBorder="1" applyAlignment="1" applyProtection="1">
      <alignment horizontal="center" vertical="center" shrinkToFit="1"/>
      <protection locked="0"/>
    </xf>
    <xf numFmtId="0" fontId="0" fillId="0" borderId="1" xfId="0" applyBorder="1" applyAlignment="1" applyProtection="1">
      <alignment horizontal="center" vertical="center" shrinkToFit="1"/>
      <protection locked="0"/>
    </xf>
    <xf numFmtId="0" fontId="0" fillId="0" borderId="12" xfId="0" applyBorder="1" applyAlignment="1" applyProtection="1">
      <alignment horizontal="center" vertical="center" shrinkToFit="1"/>
      <protection locked="0"/>
    </xf>
    <xf numFmtId="178" fontId="0" fillId="0" borderId="3" xfId="0" applyNumberFormat="1" applyBorder="1" applyAlignment="1" applyProtection="1">
      <alignment horizontal="center" vertical="center"/>
      <protection locked="0"/>
    </xf>
    <xf numFmtId="0" fontId="0" fillId="0" borderId="3" xfId="0" applyBorder="1" applyAlignment="1" applyProtection="1">
      <alignment horizontal="center" vertical="center"/>
      <protection locked="0"/>
    </xf>
    <xf numFmtId="49" fontId="0" fillId="0" borderId="8" xfId="0" applyNumberFormat="1" applyBorder="1" applyAlignment="1" applyProtection="1">
      <alignment horizontal="center" vertical="center" shrinkToFit="1"/>
      <protection locked="0"/>
    </xf>
    <xf numFmtId="49" fontId="0" fillId="0" borderId="3" xfId="0" applyNumberFormat="1" applyBorder="1" applyAlignment="1" applyProtection="1">
      <alignment horizontal="center" vertical="center" shrinkToFit="1"/>
      <protection locked="0"/>
    </xf>
    <xf numFmtId="49" fontId="0" fillId="0" borderId="5" xfId="0" applyNumberFormat="1" applyBorder="1" applyAlignment="1" applyProtection="1">
      <alignment horizontal="center" vertical="center" shrinkToFit="1"/>
      <protection locked="0"/>
    </xf>
    <xf numFmtId="0" fontId="0" fillId="0" borderId="8" xfId="0" applyBorder="1" applyAlignment="1" applyProtection="1">
      <alignment horizontal="center" vertical="center" shrinkToFit="1"/>
      <protection locked="0"/>
    </xf>
    <xf numFmtId="0" fontId="6" fillId="0" borderId="3" xfId="0" applyFont="1" applyBorder="1" applyAlignment="1">
      <alignment horizontal="center" vertical="center"/>
    </xf>
    <xf numFmtId="0" fontId="6" fillId="0" borderId="0" xfId="0" applyFont="1" applyAlignment="1">
      <alignment horizontal="center" vertical="center"/>
    </xf>
    <xf numFmtId="0" fontId="19" fillId="0" borderId="3" xfId="0" applyFont="1" applyBorder="1" applyAlignment="1">
      <alignment horizontal="center" vertical="center"/>
    </xf>
    <xf numFmtId="0" fontId="19" fillId="0" borderId="0" xfId="0" applyFont="1" applyAlignment="1">
      <alignment horizontal="center" vertical="center"/>
    </xf>
    <xf numFmtId="0" fontId="0" fillId="0" borderId="0" xfId="0" applyAlignment="1" applyProtection="1">
      <alignment horizontal="center" vertical="center" shrinkToFit="1"/>
      <protection locked="0"/>
    </xf>
    <xf numFmtId="0" fontId="19" fillId="0" borderId="3" xfId="0" applyFont="1" applyBorder="1" applyAlignment="1">
      <alignment horizontal="center" vertical="center" wrapText="1"/>
    </xf>
    <xf numFmtId="0" fontId="19" fillId="0" borderId="0" xfId="0" applyFont="1" applyAlignment="1">
      <alignment horizontal="center" vertical="center" wrapText="1"/>
    </xf>
    <xf numFmtId="0" fontId="6" fillId="0" borderId="11" xfId="0" applyFont="1" applyBorder="1" applyAlignment="1">
      <alignment horizontal="center" vertical="center" wrapText="1"/>
    </xf>
    <xf numFmtId="0" fontId="6" fillId="0" borderId="1" xfId="0" applyFont="1" applyBorder="1" applyAlignment="1">
      <alignment horizontal="center" vertical="center" wrapText="1"/>
    </xf>
    <xf numFmtId="0" fontId="6" fillId="0" borderId="35" xfId="0" applyFont="1" applyBorder="1" applyAlignment="1">
      <alignment horizontal="center" vertical="center" wrapText="1"/>
    </xf>
    <xf numFmtId="0" fontId="9" fillId="0" borderId="3" xfId="0" applyFont="1" applyBorder="1" applyAlignment="1" applyProtection="1">
      <alignment horizontal="center" vertical="center" wrapText="1"/>
      <protection locked="0"/>
    </xf>
    <xf numFmtId="0" fontId="12" fillId="0" borderId="3" xfId="0" applyFont="1" applyBorder="1" applyAlignment="1" applyProtection="1">
      <alignment horizontal="right" vertical="center" wrapText="1"/>
      <protection locked="0"/>
    </xf>
    <xf numFmtId="0" fontId="12" fillId="0" borderId="2" xfId="0" applyFont="1" applyBorder="1" applyAlignment="1" applyProtection="1">
      <alignment horizontal="right" vertical="center" wrapText="1"/>
      <protection locked="0"/>
    </xf>
    <xf numFmtId="0" fontId="6" fillId="0" borderId="3" xfId="0" applyFont="1" applyBorder="1" applyAlignment="1">
      <alignment horizontal="left" vertical="center" wrapText="1"/>
    </xf>
    <xf numFmtId="0" fontId="6" fillId="0" borderId="2" xfId="0" applyFont="1" applyBorder="1" applyAlignment="1">
      <alignment horizontal="left" vertical="center" wrapText="1"/>
    </xf>
    <xf numFmtId="0" fontId="0" fillId="0" borderId="9" xfId="0" applyBorder="1" applyAlignment="1" applyProtection="1">
      <alignment horizontal="left" vertical="center" wrapText="1" shrinkToFit="1"/>
      <protection locked="0"/>
    </xf>
    <xf numFmtId="0" fontId="0" fillId="0" borderId="2" xfId="0" applyBorder="1" applyAlignment="1" applyProtection="1">
      <alignment horizontal="left" vertical="center" wrapText="1" shrinkToFit="1"/>
      <protection locked="0"/>
    </xf>
    <xf numFmtId="0" fontId="0" fillId="0" borderId="13" xfId="0" applyBorder="1" applyAlignment="1" applyProtection="1">
      <alignment horizontal="left" vertical="center" wrapText="1" shrinkToFit="1"/>
      <protection locked="0"/>
    </xf>
    <xf numFmtId="0" fontId="6" fillId="0" borderId="38" xfId="0" applyFont="1" applyBorder="1" applyAlignment="1">
      <alignment horizontal="center" vertical="center" wrapText="1"/>
    </xf>
    <xf numFmtId="0" fontId="6" fillId="0" borderId="10" xfId="0" applyFont="1" applyBorder="1" applyAlignment="1">
      <alignment horizontal="center" vertical="center" wrapText="1"/>
    </xf>
    <xf numFmtId="0" fontId="6" fillId="0" borderId="37" xfId="0" applyFont="1" applyBorder="1" applyAlignment="1">
      <alignment horizontal="center" vertical="center" wrapText="1"/>
    </xf>
    <xf numFmtId="0" fontId="6" fillId="0" borderId="13" xfId="0" applyFont="1" applyBorder="1" applyAlignment="1">
      <alignment horizontal="center" vertical="center" wrapText="1"/>
    </xf>
    <xf numFmtId="49" fontId="0" fillId="0" borderId="11" xfId="0" applyNumberFormat="1" applyBorder="1" applyAlignment="1" applyProtection="1">
      <alignment horizontal="center" vertical="center" shrinkToFit="1"/>
      <protection locked="0"/>
    </xf>
    <xf numFmtId="49" fontId="0" fillId="0" borderId="1" xfId="0" applyNumberFormat="1" applyBorder="1" applyAlignment="1" applyProtection="1">
      <alignment horizontal="center" vertical="center" shrinkToFit="1"/>
      <protection locked="0"/>
    </xf>
    <xf numFmtId="49" fontId="0" fillId="0" borderId="35" xfId="0" applyNumberFormat="1" applyBorder="1" applyAlignment="1" applyProtection="1">
      <alignment horizontal="center" vertical="center" shrinkToFit="1"/>
      <protection locked="0"/>
    </xf>
    <xf numFmtId="0" fontId="6" fillId="0" borderId="11" xfId="0" applyFont="1" applyBorder="1" applyAlignment="1">
      <alignment horizontal="center" vertical="center"/>
    </xf>
    <xf numFmtId="0" fontId="6" fillId="0" borderId="1" xfId="0" applyFont="1" applyBorder="1" applyAlignment="1">
      <alignment horizontal="center" vertical="center"/>
    </xf>
    <xf numFmtId="0" fontId="6" fillId="0" borderId="35" xfId="0" applyFont="1" applyBorder="1" applyAlignment="1">
      <alignment horizontal="center" vertical="center"/>
    </xf>
    <xf numFmtId="0" fontId="39" fillId="0" borderId="11" xfId="1" applyFont="1" applyBorder="1" applyAlignment="1" applyProtection="1">
      <alignment horizontal="center" vertical="center" shrinkToFit="1"/>
      <protection locked="0"/>
    </xf>
    <xf numFmtId="0" fontId="9" fillId="0" borderId="1" xfId="0" applyFont="1" applyBorder="1" applyAlignment="1" applyProtection="1">
      <alignment horizontal="center" vertical="center" shrinkToFit="1"/>
      <protection locked="0"/>
    </xf>
    <xf numFmtId="0" fontId="9" fillId="0" borderId="12" xfId="0" applyFont="1" applyBorder="1" applyAlignment="1" applyProtection="1">
      <alignment horizontal="center" vertical="center" shrinkToFit="1"/>
      <protection locked="0"/>
    </xf>
    <xf numFmtId="0" fontId="0" fillId="0" borderId="11" xfId="0" applyBorder="1" applyAlignment="1" applyProtection="1">
      <alignment horizontal="center" vertical="center" shrinkToFit="1"/>
      <protection locked="0"/>
    </xf>
    <xf numFmtId="0" fontId="6" fillId="0" borderId="9" xfId="0" applyFont="1" applyBorder="1" applyAlignment="1" applyProtection="1">
      <alignment horizontal="center" vertical="center" shrinkToFit="1"/>
      <protection locked="0"/>
    </xf>
    <xf numFmtId="0" fontId="8" fillId="0" borderId="2" xfId="0" applyFont="1" applyBorder="1" applyAlignment="1" applyProtection="1">
      <alignment horizontal="center" vertical="center" shrinkToFit="1"/>
      <protection locked="0"/>
    </xf>
    <xf numFmtId="0" fontId="8" fillId="0" borderId="2" xfId="0" applyFont="1" applyBorder="1" applyAlignment="1" applyProtection="1">
      <alignment horizontal="right" vertical="center" shrinkToFit="1"/>
      <protection locked="0"/>
    </xf>
    <xf numFmtId="0" fontId="8" fillId="0" borderId="17" xfId="0" applyFont="1" applyBorder="1" applyAlignment="1" applyProtection="1">
      <alignment horizontal="right" vertical="center" shrinkToFit="1"/>
      <protection locked="0"/>
    </xf>
    <xf numFmtId="0" fontId="0" fillId="0" borderId="8" xfId="0" applyBorder="1" applyAlignment="1" applyProtection="1">
      <alignment horizontal="center" vertical="center" wrapText="1" shrinkToFit="1"/>
      <protection locked="0"/>
    </xf>
    <xf numFmtId="0" fontId="0" fillId="0" borderId="3" xfId="0" applyBorder="1" applyAlignment="1" applyProtection="1">
      <alignment horizontal="center" vertical="center" wrapText="1" shrinkToFit="1"/>
      <protection locked="0"/>
    </xf>
    <xf numFmtId="179" fontId="0" fillId="0" borderId="1" xfId="0" applyNumberFormat="1" applyBorder="1" applyAlignment="1" applyProtection="1">
      <alignment horizontal="center" vertical="center"/>
      <protection locked="0"/>
    </xf>
    <xf numFmtId="0" fontId="6" fillId="0" borderId="28" xfId="0" applyFont="1" applyBorder="1" applyAlignment="1">
      <alignment horizontal="center" vertical="center" wrapText="1"/>
    </xf>
    <xf numFmtId="0" fontId="6" fillId="0" borderId="3" xfId="0" applyFont="1" applyBorder="1" applyAlignment="1" applyProtection="1">
      <alignment horizontal="center" vertical="center"/>
      <protection locked="0"/>
    </xf>
    <xf numFmtId="0" fontId="6" fillId="0" borderId="8" xfId="0" applyFont="1" applyBorder="1" applyAlignment="1" applyProtection="1">
      <alignment horizontal="center" vertical="center" shrinkToFit="1"/>
      <protection locked="0"/>
    </xf>
    <xf numFmtId="0" fontId="6" fillId="0" borderId="3" xfId="0" applyFont="1" applyBorder="1" applyAlignment="1" applyProtection="1">
      <alignment horizontal="center" vertical="center" shrinkToFit="1"/>
      <protection locked="0"/>
    </xf>
    <xf numFmtId="49" fontId="6" fillId="0" borderId="26" xfId="0" applyNumberFormat="1" applyFont="1" applyBorder="1" applyAlignment="1" applyProtection="1">
      <alignment horizontal="center" vertical="center" shrinkToFit="1"/>
      <protection locked="0"/>
    </xf>
    <xf numFmtId="49" fontId="6" fillId="0" borderId="27" xfId="0" applyNumberFormat="1" applyFont="1" applyBorder="1" applyAlignment="1" applyProtection="1">
      <alignment horizontal="center" vertical="center" shrinkToFit="1"/>
      <protection locked="0"/>
    </xf>
    <xf numFmtId="179" fontId="0" fillId="0" borderId="3" xfId="0" applyNumberFormat="1" applyBorder="1" applyAlignment="1" applyProtection="1">
      <alignment horizontal="center" vertical="center"/>
      <protection locked="0"/>
    </xf>
    <xf numFmtId="0" fontId="6" fillId="0" borderId="0" xfId="0" applyFont="1" applyAlignment="1" applyProtection="1">
      <alignment horizontal="center" vertical="center"/>
      <protection locked="0"/>
    </xf>
    <xf numFmtId="0" fontId="6" fillId="0" borderId="10" xfId="0" applyFont="1" applyBorder="1" applyAlignment="1" applyProtection="1">
      <alignment horizontal="center" vertical="center" shrinkToFit="1"/>
      <protection locked="0"/>
    </xf>
    <xf numFmtId="0" fontId="6" fillId="0" borderId="0" xfId="0" applyFont="1" applyAlignment="1" applyProtection="1">
      <alignment horizontal="center" vertical="center" shrinkToFit="1"/>
      <protection locked="0"/>
    </xf>
    <xf numFmtId="0" fontId="8" fillId="0" borderId="2" xfId="0" applyFont="1" applyBorder="1" applyAlignment="1">
      <alignment horizontal="right" vertical="center" shrinkToFit="1"/>
    </xf>
    <xf numFmtId="0" fontId="8" fillId="0" borderId="17" xfId="0" applyFont="1" applyBorder="1" applyAlignment="1">
      <alignment horizontal="right" vertical="center" shrinkToFit="1"/>
    </xf>
    <xf numFmtId="178" fontId="6" fillId="0" borderId="0" xfId="0" applyNumberFormat="1" applyFont="1" applyAlignment="1" applyProtection="1">
      <alignment horizontal="center" vertical="center"/>
      <protection locked="0"/>
    </xf>
    <xf numFmtId="0" fontId="9" fillId="0" borderId="6" xfId="0" applyFont="1" applyBorder="1" applyAlignment="1" applyProtection="1">
      <alignment horizontal="center" vertical="center" wrapText="1" shrinkToFit="1"/>
      <protection locked="0"/>
    </xf>
    <xf numFmtId="0" fontId="9" fillId="0" borderId="38" xfId="0" applyFont="1" applyBorder="1" applyAlignment="1" applyProtection="1">
      <alignment horizontal="center" vertical="center" wrapText="1" shrinkToFit="1"/>
      <protection locked="0"/>
    </xf>
    <xf numFmtId="0" fontId="9" fillId="0" borderId="2" xfId="0" applyFont="1" applyBorder="1" applyAlignment="1" applyProtection="1">
      <alignment horizontal="center" vertical="center" wrapText="1" shrinkToFit="1"/>
      <protection locked="0"/>
    </xf>
    <xf numFmtId="0" fontId="9" fillId="0" borderId="13" xfId="0" applyFont="1" applyBorder="1" applyAlignment="1" applyProtection="1">
      <alignment horizontal="center" vertical="center" wrapText="1" shrinkToFit="1"/>
      <protection locked="0"/>
    </xf>
    <xf numFmtId="0" fontId="8" fillId="0" borderId="2" xfId="0" applyFont="1" applyBorder="1" applyAlignment="1">
      <alignment horizontal="center" vertical="center" shrinkToFit="1"/>
    </xf>
    <xf numFmtId="0" fontId="6" fillId="0" borderId="2" xfId="0" applyFont="1" applyBorder="1" applyAlignment="1" applyProtection="1">
      <alignment horizontal="center" shrinkToFit="1"/>
      <protection locked="0"/>
    </xf>
    <xf numFmtId="178" fontId="6" fillId="0" borderId="2" xfId="0" applyNumberFormat="1" applyFont="1" applyBorder="1" applyAlignment="1" applyProtection="1">
      <alignment horizontal="center"/>
      <protection locked="0"/>
    </xf>
    <xf numFmtId="0" fontId="9" fillId="0" borderId="0" xfId="0" applyFont="1" applyAlignment="1">
      <alignment horizontal="center" wrapText="1"/>
    </xf>
    <xf numFmtId="0" fontId="6" fillId="0" borderId="1" xfId="0" applyFont="1" applyBorder="1" applyAlignment="1" applyProtection="1">
      <alignment horizontal="center" shrinkToFit="1"/>
      <protection locked="0"/>
    </xf>
    <xf numFmtId="0" fontId="9" fillId="0" borderId="2" xfId="0" applyFont="1" applyBorder="1" applyAlignment="1" applyProtection="1">
      <alignment horizontal="left" wrapText="1" shrinkToFit="1"/>
      <protection locked="0"/>
    </xf>
    <xf numFmtId="0" fontId="6" fillId="0" borderId="0" xfId="0" applyFont="1" applyAlignment="1">
      <alignment horizontal="center" wrapText="1"/>
    </xf>
    <xf numFmtId="0" fontId="9" fillId="0" borderId="1" xfId="0" applyFont="1" applyBorder="1" applyAlignment="1" applyProtection="1">
      <alignment horizontal="left" wrapText="1" shrinkToFit="1"/>
      <protection locked="0"/>
    </xf>
    <xf numFmtId="0" fontId="8" fillId="0" borderId="0" xfId="0" applyFont="1" applyAlignment="1">
      <alignment horizontal="center" wrapText="1"/>
    </xf>
    <xf numFmtId="178" fontId="0" fillId="0" borderId="0" xfId="0" applyNumberFormat="1" applyAlignment="1">
      <alignment horizontal="center" wrapText="1"/>
    </xf>
    <xf numFmtId="178" fontId="0" fillId="0" borderId="0" xfId="0" applyNumberFormat="1" applyAlignment="1">
      <alignment horizontal="center"/>
    </xf>
    <xf numFmtId="176" fontId="6" fillId="0" borderId="0" xfId="0" applyNumberFormat="1" applyFont="1" applyAlignment="1">
      <alignment horizontal="right"/>
    </xf>
    <xf numFmtId="0" fontId="0" fillId="0" borderId="0" xfId="0" applyAlignment="1" applyProtection="1">
      <alignment horizontal="right" wrapText="1"/>
      <protection locked="0"/>
    </xf>
    <xf numFmtId="0" fontId="6" fillId="0" borderId="0" xfId="0" applyFont="1" applyAlignment="1">
      <alignment horizontal="left"/>
    </xf>
    <xf numFmtId="0" fontId="6" fillId="0" borderId="8" xfId="0" applyFont="1" applyBorder="1" applyAlignment="1" applyProtection="1">
      <alignment horizontal="left" vertical="top" wrapText="1" shrinkToFit="1"/>
      <protection locked="0"/>
    </xf>
    <xf numFmtId="0" fontId="6" fillId="0" borderId="3" xfId="0" applyFont="1" applyBorder="1" applyAlignment="1" applyProtection="1">
      <alignment horizontal="left" vertical="top" wrapText="1" shrinkToFit="1"/>
      <protection locked="0"/>
    </xf>
    <xf numFmtId="0" fontId="6" fillId="0" borderId="5" xfId="0" applyFont="1" applyBorder="1" applyAlignment="1" applyProtection="1">
      <alignment horizontal="left" vertical="top" wrapText="1" shrinkToFit="1"/>
      <protection locked="0"/>
    </xf>
    <xf numFmtId="0" fontId="6" fillId="0" borderId="10" xfId="0" applyFont="1" applyBorder="1" applyAlignment="1" applyProtection="1">
      <alignment horizontal="left" vertical="top" wrapText="1" shrinkToFit="1"/>
      <protection locked="0"/>
    </xf>
    <xf numFmtId="0" fontId="6" fillId="0" borderId="0" xfId="0" applyFont="1" applyAlignment="1" applyProtection="1">
      <alignment horizontal="left" vertical="top" wrapText="1" shrinkToFit="1"/>
      <protection locked="0"/>
    </xf>
    <xf numFmtId="0" fontId="6" fillId="0" borderId="4" xfId="0" applyFont="1" applyBorder="1" applyAlignment="1" applyProtection="1">
      <alignment horizontal="left" vertical="top" wrapText="1" shrinkToFit="1"/>
      <protection locked="0"/>
    </xf>
    <xf numFmtId="0" fontId="6" fillId="0" borderId="9" xfId="0" applyFont="1" applyBorder="1" applyAlignment="1" applyProtection="1">
      <alignment horizontal="left" vertical="top" wrapText="1" shrinkToFit="1"/>
      <protection locked="0"/>
    </xf>
    <xf numFmtId="0" fontId="6" fillId="0" borderId="2" xfId="0" applyFont="1" applyBorder="1" applyAlignment="1" applyProtection="1">
      <alignment horizontal="left" vertical="top" wrapText="1" shrinkToFit="1"/>
      <protection locked="0"/>
    </xf>
    <xf numFmtId="0" fontId="6" fillId="0" borderId="17" xfId="0" applyFont="1" applyBorder="1" applyAlignment="1" applyProtection="1">
      <alignment horizontal="left" vertical="top" wrapText="1" shrinkToFit="1"/>
      <protection locked="0"/>
    </xf>
    <xf numFmtId="0" fontId="6" fillId="0" borderId="2" xfId="0" applyFont="1" applyBorder="1" applyAlignment="1" applyProtection="1">
      <alignment horizontal="left"/>
      <protection locked="0"/>
    </xf>
    <xf numFmtId="0" fontId="6" fillId="0" borderId="2" xfId="0" applyFont="1" applyBorder="1" applyAlignment="1" applyProtection="1">
      <alignment horizontal="left" wrapText="1"/>
      <protection locked="0"/>
    </xf>
    <xf numFmtId="0" fontId="0" fillId="0" borderId="1" xfId="0" applyBorder="1" applyAlignment="1">
      <alignment horizontal="left" vertical="center" wrapText="1"/>
    </xf>
    <xf numFmtId="0" fontId="6" fillId="0" borderId="3" xfId="0" applyFont="1" applyBorder="1" applyAlignment="1">
      <alignment horizontal="center"/>
    </xf>
    <xf numFmtId="178" fontId="6" fillId="0" borderId="1" xfId="0" applyNumberFormat="1" applyFont="1" applyBorder="1" applyAlignment="1" applyProtection="1">
      <alignment horizontal="center"/>
      <protection locked="0"/>
    </xf>
    <xf numFmtId="0" fontId="8" fillId="0" borderId="0" xfId="0" applyFont="1" applyAlignment="1">
      <alignment horizontal="left" wrapText="1"/>
    </xf>
    <xf numFmtId="0" fontId="6" fillId="0" borderId="0" xfId="0" applyFont="1" applyAlignment="1">
      <alignment horizontal="left" wrapText="1"/>
    </xf>
    <xf numFmtId="178" fontId="8" fillId="0" borderId="0" xfId="0" applyNumberFormat="1" applyFont="1" applyAlignment="1">
      <alignment horizontal="center" wrapText="1"/>
    </xf>
    <xf numFmtId="178" fontId="8" fillId="0" borderId="0" xfId="0" applyNumberFormat="1" applyFont="1" applyAlignment="1">
      <alignment horizontal="center"/>
    </xf>
    <xf numFmtId="0" fontId="23" fillId="0" borderId="0" xfId="0" applyFont="1" applyAlignment="1">
      <alignment horizontal="center" vertical="top"/>
    </xf>
    <xf numFmtId="0" fontId="9" fillId="0" borderId="2" xfId="0" applyFont="1" applyBorder="1" applyAlignment="1" applyProtection="1">
      <alignment horizontal="left" wrapText="1"/>
      <protection locked="0"/>
    </xf>
    <xf numFmtId="0" fontId="9" fillId="0" borderId="2" xfId="0" applyFont="1" applyBorder="1" applyAlignment="1" applyProtection="1">
      <alignment horizontal="center" wrapText="1"/>
      <protection locked="0"/>
    </xf>
    <xf numFmtId="0" fontId="6" fillId="0" borderId="2" xfId="0" applyFont="1" applyBorder="1" applyAlignment="1" applyProtection="1">
      <alignment horizontal="left" wrapText="1" shrinkToFit="1"/>
      <protection locked="0"/>
    </xf>
    <xf numFmtId="0" fontId="8" fillId="0" borderId="0" xfId="0" applyFont="1" applyAlignment="1">
      <alignment horizontal="center"/>
    </xf>
    <xf numFmtId="0" fontId="6" fillId="0" borderId="2" xfId="0" applyFont="1" applyBorder="1" applyAlignment="1" applyProtection="1">
      <alignment horizontal="center"/>
      <protection locked="0"/>
    </xf>
    <xf numFmtId="0" fontId="6" fillId="0" borderId="2" xfId="0" applyFont="1" applyBorder="1" applyAlignment="1" applyProtection="1">
      <alignment horizontal="center" wrapText="1" shrinkToFit="1"/>
      <protection locked="0"/>
    </xf>
    <xf numFmtId="0" fontId="0" fillId="0" borderId="2" xfId="0" applyBorder="1" applyAlignment="1">
      <alignment horizontal="center" shrinkToFit="1"/>
    </xf>
    <xf numFmtId="0" fontId="0" fillId="0" borderId="2" xfId="0" applyBorder="1" applyAlignment="1">
      <alignment horizontal="center" wrapText="1" shrinkToFit="1"/>
    </xf>
    <xf numFmtId="0" fontId="6" fillId="0" borderId="2" xfId="0" applyFont="1" applyBorder="1" applyAlignment="1" applyProtection="1">
      <alignment horizontal="center" wrapText="1"/>
      <protection locked="0"/>
    </xf>
    <xf numFmtId="0" fontId="17" fillId="0" borderId="0" xfId="0" applyFont="1" applyAlignment="1">
      <alignment horizontal="center"/>
    </xf>
    <xf numFmtId="0" fontId="0" fillId="0" borderId="0" xfId="0" applyAlignment="1">
      <alignment horizontal="center"/>
    </xf>
    <xf numFmtId="0" fontId="12" fillId="0" borderId="0" xfId="0" applyFont="1" applyAlignment="1">
      <alignment horizontal="center"/>
    </xf>
    <xf numFmtId="0" fontId="8" fillId="0" borderId="0" xfId="0" applyFont="1"/>
    <xf numFmtId="178" fontId="0" fillId="0" borderId="2" xfId="0" applyNumberFormat="1" applyBorder="1" applyAlignment="1">
      <alignment horizontal="center" shrinkToFit="1"/>
    </xf>
    <xf numFmtId="0" fontId="0" fillId="0" borderId="0" xfId="0" applyAlignment="1">
      <alignment horizontal="left" vertical="center"/>
    </xf>
    <xf numFmtId="0" fontId="0" fillId="0" borderId="2" xfId="0" applyBorder="1" applyAlignment="1">
      <alignment horizontal="left" vertical="center"/>
    </xf>
    <xf numFmtId="0" fontId="11" fillId="0" borderId="0" xfId="0" applyFont="1" applyAlignment="1">
      <alignment horizontal="center"/>
    </xf>
    <xf numFmtId="0" fontId="6" fillId="0" borderId="0" xfId="0" applyFont="1" applyAlignment="1">
      <alignment horizontal="right"/>
    </xf>
    <xf numFmtId="0" fontId="6" fillId="0" borderId="0" xfId="0" applyFont="1" applyAlignment="1">
      <alignment horizontal="left" vertical="top"/>
    </xf>
    <xf numFmtId="0" fontId="7" fillId="0" borderId="0" xfId="0" applyFont="1"/>
    <xf numFmtId="0" fontId="11" fillId="0" borderId="0" xfId="0" applyFont="1"/>
    <xf numFmtId="0" fontId="9" fillId="0" borderId="3" xfId="0" applyFont="1" applyBorder="1" applyAlignment="1">
      <alignment horizontal="center" vertical="center"/>
    </xf>
    <xf numFmtId="0" fontId="6" fillId="0" borderId="0" xfId="0" applyFont="1" applyAlignment="1" applyProtection="1">
      <alignment horizontal="left" shrinkToFit="1"/>
      <protection locked="0"/>
    </xf>
    <xf numFmtId="0" fontId="24" fillId="0" borderId="0" xfId="0" applyFont="1" applyAlignment="1" applyProtection="1">
      <alignment horizontal="left"/>
      <protection locked="0"/>
    </xf>
    <xf numFmtId="0" fontId="6" fillId="0" borderId="30" xfId="0" applyFont="1" applyBorder="1" applyAlignment="1">
      <alignment horizontal="left" vertical="center" wrapText="1" shrinkToFit="1"/>
    </xf>
    <xf numFmtId="0" fontId="6" fillId="0" borderId="3" xfId="0" applyFont="1" applyBorder="1" applyAlignment="1">
      <alignment horizontal="left"/>
    </xf>
    <xf numFmtId="0" fontId="0" fillId="0" borderId="8" xfId="0" applyBorder="1" applyAlignment="1" applyProtection="1">
      <alignment horizontal="left" vertical="top" wrapText="1" shrinkToFit="1"/>
      <protection locked="0"/>
    </xf>
    <xf numFmtId="0" fontId="0" fillId="0" borderId="3" xfId="0" applyBorder="1" applyAlignment="1" applyProtection="1">
      <alignment horizontal="left" vertical="top" wrapText="1" shrinkToFit="1"/>
      <protection locked="0"/>
    </xf>
    <xf numFmtId="0" fontId="0" fillId="0" borderId="5" xfId="0" applyBorder="1" applyAlignment="1" applyProtection="1">
      <alignment horizontal="left" vertical="top" wrapText="1" shrinkToFit="1"/>
      <protection locked="0"/>
    </xf>
    <xf numFmtId="0" fontId="0" fillId="0" borderId="9" xfId="0" applyBorder="1" applyAlignment="1" applyProtection="1">
      <alignment horizontal="left" vertical="top" wrapText="1" shrinkToFit="1"/>
      <protection locked="0"/>
    </xf>
    <xf numFmtId="0" fontId="0" fillId="0" borderId="2" xfId="0" applyBorder="1" applyAlignment="1" applyProtection="1">
      <alignment horizontal="left" vertical="top" wrapText="1" shrinkToFit="1"/>
      <protection locked="0"/>
    </xf>
    <xf numFmtId="0" fontId="0" fillId="0" borderId="17" xfId="0" applyBorder="1" applyAlignment="1" applyProtection="1">
      <alignment horizontal="left" vertical="top" wrapText="1" shrinkToFit="1"/>
      <protection locked="0"/>
    </xf>
    <xf numFmtId="0" fontId="8" fillId="0" borderId="18" xfId="0" applyFont="1" applyBorder="1" applyAlignment="1">
      <alignment horizontal="right" vertical="top"/>
    </xf>
    <xf numFmtId="0" fontId="8" fillId="0" borderId="18" xfId="0" applyFont="1" applyBorder="1" applyAlignment="1">
      <alignment horizontal="center" vertical="top"/>
    </xf>
    <xf numFmtId="0" fontId="6" fillId="0" borderId="26" xfId="0" applyFont="1" applyBorder="1" applyAlignment="1" applyProtection="1">
      <alignment horizontal="left" vertical="center" wrapText="1" shrinkToFit="1"/>
      <protection locked="0"/>
    </xf>
    <xf numFmtId="0" fontId="6" fillId="0" borderId="42" xfId="0" applyFont="1" applyBorder="1" applyAlignment="1">
      <alignment horizontal="center" vertical="center" wrapText="1"/>
    </xf>
    <xf numFmtId="0" fontId="6" fillId="0" borderId="41" xfId="0" applyFont="1" applyBorder="1" applyAlignment="1">
      <alignment horizontal="center" vertical="center" wrapText="1"/>
    </xf>
    <xf numFmtId="0" fontId="6" fillId="0" borderId="41" xfId="0" applyFont="1" applyBorder="1" applyAlignment="1">
      <alignment horizontal="left" vertical="center" wrapText="1" shrinkToFit="1"/>
    </xf>
    <xf numFmtId="177" fontId="8" fillId="0" borderId="18" xfId="0" applyNumberFormat="1" applyFont="1" applyBorder="1" applyAlignment="1">
      <alignment horizontal="center" vertical="top"/>
    </xf>
    <xf numFmtId="0" fontId="6" fillId="0" borderId="0" xfId="0" applyFont="1"/>
    <xf numFmtId="0" fontId="6" fillId="0" borderId="30" xfId="0" applyFont="1" applyBorder="1" applyAlignment="1">
      <alignment horizontal="left" vertical="center"/>
    </xf>
    <xf numFmtId="0" fontId="6" fillId="0" borderId="43" xfId="0" applyFont="1" applyBorder="1" applyAlignment="1">
      <alignment horizontal="left" vertical="center"/>
    </xf>
    <xf numFmtId="49" fontId="6" fillId="0" borderId="41" xfId="0" applyNumberFormat="1" applyFont="1" applyBorder="1" applyAlignment="1" applyProtection="1">
      <alignment horizontal="left" vertical="center"/>
      <protection locked="0"/>
    </xf>
    <xf numFmtId="49" fontId="6" fillId="0" borderId="44" xfId="0" applyNumberFormat="1" applyFont="1" applyBorder="1" applyAlignment="1" applyProtection="1">
      <alignment horizontal="left" vertical="center"/>
      <protection locked="0"/>
    </xf>
    <xf numFmtId="49" fontId="6" fillId="0" borderId="11" xfId="0" applyNumberFormat="1" applyFont="1" applyBorder="1" applyAlignment="1">
      <alignment horizontal="left" vertical="center"/>
    </xf>
    <xf numFmtId="0" fontId="6" fillId="0" borderId="12" xfId="0" applyFont="1" applyBorder="1" applyAlignment="1">
      <alignment horizontal="left" vertical="center"/>
    </xf>
    <xf numFmtId="0" fontId="6" fillId="0" borderId="26" xfId="0" applyFont="1" applyBorder="1" applyAlignment="1" applyProtection="1">
      <alignment horizontal="left" vertical="center" wrapText="1"/>
      <protection locked="0"/>
    </xf>
    <xf numFmtId="0" fontId="6" fillId="0" borderId="27" xfId="0" applyFont="1" applyBorder="1" applyAlignment="1" applyProtection="1">
      <alignment horizontal="left" vertical="center" wrapText="1"/>
      <protection locked="0"/>
    </xf>
    <xf numFmtId="0" fontId="14" fillId="0" borderId="0" xfId="0" applyFont="1" applyAlignment="1">
      <alignment horizontal="center" wrapText="1"/>
    </xf>
    <xf numFmtId="0" fontId="0" fillId="0" borderId="0" xfId="0" applyAlignment="1">
      <alignment horizontal="left" shrinkToFit="1"/>
    </xf>
    <xf numFmtId="38" fontId="0" fillId="0" borderId="2" xfId="2" applyFont="1" applyBorder="1" applyAlignment="1" applyProtection="1">
      <alignment horizontal="center"/>
    </xf>
    <xf numFmtId="0" fontId="8" fillId="0" borderId="0" xfId="0" applyFont="1" applyAlignment="1">
      <alignment horizontal="left" vertical="top"/>
    </xf>
    <xf numFmtId="0" fontId="8" fillId="0" borderId="0" xfId="0" applyFont="1" applyAlignment="1">
      <alignment horizontal="center" vertical="top"/>
    </xf>
    <xf numFmtId="0" fontId="0" fillId="0" borderId="0" xfId="0" applyAlignment="1">
      <alignment horizontal="right"/>
    </xf>
    <xf numFmtId="0" fontId="6" fillId="0" borderId="0" xfId="0" applyFont="1" applyAlignment="1">
      <alignment horizontal="left" shrinkToFit="1"/>
    </xf>
    <xf numFmtId="38" fontId="0" fillId="0" borderId="2" xfId="2" applyFont="1" applyBorder="1" applyAlignment="1" applyProtection="1">
      <alignment horizontal="center" shrinkToFit="1"/>
      <protection locked="0"/>
    </xf>
    <xf numFmtId="0" fontId="8" fillId="0" borderId="0" xfId="0" applyFont="1" applyAlignment="1">
      <alignment horizontal="right" vertical="top"/>
    </xf>
    <xf numFmtId="0" fontId="0" fillId="0" borderId="2" xfId="0" applyBorder="1" applyAlignment="1">
      <alignment horizontal="center"/>
    </xf>
    <xf numFmtId="0" fontId="0" fillId="0" borderId="0" xfId="0" applyAlignment="1">
      <alignment horizontal="left" vertical="distributed" wrapText="1"/>
    </xf>
    <xf numFmtId="178" fontId="0" fillId="0" borderId="2" xfId="0" applyNumberFormat="1" applyBorder="1" applyAlignment="1">
      <alignment horizontal="center"/>
    </xf>
    <xf numFmtId="0" fontId="8" fillId="0" borderId="0" xfId="0" applyFont="1" applyAlignment="1">
      <alignment horizontal="left" vertical="top" wrapText="1"/>
    </xf>
    <xf numFmtId="0" fontId="12" fillId="0" borderId="0" xfId="0" applyFont="1" applyAlignment="1">
      <alignment horizontal="left" vertical="center"/>
    </xf>
    <xf numFmtId="0" fontId="0" fillId="0" borderId="10" xfId="0" applyBorder="1" applyAlignment="1" applyProtection="1">
      <alignment horizontal="left" vertical="top" wrapText="1" shrinkToFit="1"/>
      <protection locked="0"/>
    </xf>
    <xf numFmtId="0" fontId="0" fillId="0" borderId="0" xfId="0" applyAlignment="1" applyProtection="1">
      <alignment horizontal="left" vertical="top" wrapText="1" shrinkToFit="1"/>
      <protection locked="0"/>
    </xf>
    <xf numFmtId="0" fontId="0" fillId="0" borderId="4" xfId="0" applyBorder="1" applyAlignment="1" applyProtection="1">
      <alignment horizontal="left" vertical="top" wrapText="1" shrinkToFit="1"/>
      <protection locked="0"/>
    </xf>
    <xf numFmtId="0" fontId="9" fillId="0" borderId="0" xfId="0" applyFont="1" applyAlignment="1">
      <alignment horizontal="center" vertical="top"/>
    </xf>
    <xf numFmtId="38" fontId="0" fillId="0" borderId="2" xfId="2" applyFont="1" applyBorder="1" applyAlignment="1" applyProtection="1">
      <alignment horizontal="center" shrinkToFit="1"/>
    </xf>
  </cellXfs>
  <cellStyles count="4">
    <cellStyle name="Normal 2" xfId="3" xr:uid="{4CFA52A7-A17B-4F56-97DF-475A689C75EB}"/>
    <cellStyle name="ハイパーリンク" xfId="1" builtinId="8"/>
    <cellStyle name="桁区切り" xfId="2" builtinId="6"/>
    <cellStyle name="標準" xfId="0" builtinId="0"/>
  </cellStyles>
  <dxfs count="9">
    <dxf>
      <fill>
        <patternFill>
          <bgColor rgb="FFFFC000"/>
        </patternFill>
      </fill>
    </dxf>
    <dxf>
      <fill>
        <patternFill>
          <bgColor rgb="FFFFC000"/>
        </patternFill>
      </fill>
    </dxf>
    <dxf>
      <fill>
        <patternFill>
          <bgColor rgb="FFFFC000"/>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
      <fill>
        <patternFill>
          <bgColor theme="5" tint="0.79998168889431442"/>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13"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tyles" Target="styles.xml"/><Relationship Id="rId12" Type="http://schemas.microsoft.com/office/2017/06/relationships/rdRichValueTypes" Target="richData/rdRichValueType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microsoft.com/office/2017/06/relationships/rdRichValueStructure" Target="richData/rdrichvaluestructure.xml"/><Relationship Id="rId5" Type="http://schemas.openxmlformats.org/officeDocument/2006/relationships/worksheet" Target="worksheets/sheet5.xml"/><Relationship Id="rId10" Type="http://schemas.microsoft.com/office/2017/06/relationships/rdRichValue" Target="richData/rdrichvalue.xml"/><Relationship Id="rId4" Type="http://schemas.openxmlformats.org/officeDocument/2006/relationships/worksheet" Target="worksheets/sheet4.xml"/><Relationship Id="rId9" Type="http://schemas.openxmlformats.org/officeDocument/2006/relationships/sheetMetadata" Target="metadata.xml"/><Relationship Id="rId14" Type="http://schemas.openxmlformats.org/officeDocument/2006/relationships/customXml" Target="../customXml/item1.xml"/></Relationships>
</file>

<file path=xl/drawings/drawing1.xml><?xml version="1.0" encoding="utf-8"?>
<xdr:wsDr xmlns:xdr="http://schemas.openxmlformats.org/drawingml/2006/spreadsheetDrawing" xmlns:a="http://schemas.openxmlformats.org/drawingml/2006/main">
  <xdr:twoCellAnchor>
    <xdr:from>
      <xdr:col>36</xdr:col>
      <xdr:colOff>161925</xdr:colOff>
      <xdr:row>5</xdr:row>
      <xdr:rowOff>142875</xdr:rowOff>
    </xdr:from>
    <xdr:to>
      <xdr:col>43</xdr:col>
      <xdr:colOff>41775</xdr:colOff>
      <xdr:row>8</xdr:row>
      <xdr:rowOff>268425</xdr:rowOff>
    </xdr:to>
    <xdr:sp macro="" textlink="">
      <xdr:nvSpPr>
        <xdr:cNvPr id="2" name="テキスト ボックス 1">
          <a:extLst>
            <a:ext uri="{FF2B5EF4-FFF2-40B4-BE49-F238E27FC236}">
              <a16:creationId xmlns:a16="http://schemas.microsoft.com/office/drawing/2014/main" id="{15E799E7-C302-42EC-8B3E-AD0406F435C5}"/>
            </a:ext>
          </a:extLst>
        </xdr:cNvPr>
        <xdr:cNvSpPr txBox="1"/>
      </xdr:nvSpPr>
      <xdr:spPr>
        <a:xfrm>
          <a:off x="6353175" y="1171575"/>
          <a:ext cx="1080000" cy="14400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ctr"/>
        <a:lstStyle/>
        <a:p>
          <a:pPr algn="ctr"/>
          <a:r>
            <a:rPr kumimoji="1" lang="ja-JP" altLang="en-US" sz="1000">
              <a:latin typeface="ＭＳ Ｐゴシック" panose="020B0600070205080204" pitchFamily="50" charset="-128"/>
              <a:ea typeface="ＭＳ Ｐゴシック" panose="020B0600070205080204" pitchFamily="50" charset="-128"/>
            </a:rPr>
            <a:t>写真</a:t>
          </a:r>
          <a:r>
            <a:rPr kumimoji="1" lang="en-US" altLang="ja-JP" sz="1000">
              <a:latin typeface="ＭＳ Ｐゴシック" panose="020B0600070205080204" pitchFamily="50" charset="-128"/>
              <a:ea typeface="ＭＳ Ｐゴシック" panose="020B0600070205080204" pitchFamily="50" charset="-128"/>
            </a:rPr>
            <a:t>/Photo</a:t>
          </a:r>
        </a:p>
        <a:p>
          <a:pPr algn="ctr">
            <a:lnSpc>
              <a:spcPts val="1100"/>
            </a:lnSpc>
          </a:pPr>
          <a:r>
            <a:rPr kumimoji="1" lang="ja-JP" altLang="en-US" sz="900">
              <a:latin typeface="ＭＳ Ｐゴシック" panose="020B0600070205080204" pitchFamily="50" charset="-128"/>
              <a:ea typeface="ＭＳ Ｐゴシック" panose="020B0600070205080204" pitchFamily="50" charset="-128"/>
            </a:rPr>
            <a:t>（</a:t>
          </a:r>
          <a:r>
            <a:rPr kumimoji="1" lang="en-US" altLang="ja-JP" sz="900">
              <a:latin typeface="ＭＳ Ｐゴシック" panose="020B0600070205080204" pitchFamily="50" charset="-128"/>
              <a:ea typeface="ＭＳ Ｐゴシック" panose="020B0600070205080204" pitchFamily="50" charset="-128"/>
            </a:rPr>
            <a:t>4cm x 3 cm</a:t>
          </a:r>
          <a:r>
            <a:rPr kumimoji="1" lang="ja-JP" altLang="en-US" sz="900">
              <a:latin typeface="ＭＳ Ｐゴシック" panose="020B0600070205080204" pitchFamily="50" charset="-128"/>
              <a:ea typeface="ＭＳ Ｐゴシック" panose="020B0600070205080204" pitchFamily="50" charset="-128"/>
            </a:rPr>
            <a:t>）</a:t>
          </a:r>
        </a:p>
        <a:p>
          <a:pPr algn="ctr"/>
          <a:endParaRPr kumimoji="1" lang="ja-JP" altLang="en-US" sz="1000">
            <a:latin typeface="ＭＳ Ｐゴシック" panose="020B0600070205080204" pitchFamily="50" charset="-128"/>
            <a:ea typeface="ＭＳ Ｐゴシック" panose="020B0600070205080204" pitchFamily="50" charset="-128"/>
          </a:endParaRPr>
        </a:p>
        <a:p>
          <a:pPr algn="ctr"/>
          <a:r>
            <a:rPr kumimoji="1" lang="en-US" altLang="ja-JP" sz="1000">
              <a:latin typeface="ＭＳ Ｐゴシック" panose="020B0600070205080204" pitchFamily="50" charset="-128"/>
              <a:ea typeface="ＭＳ Ｐゴシック" panose="020B0600070205080204" pitchFamily="50" charset="-128"/>
            </a:rPr>
            <a:t>3</a:t>
          </a:r>
          <a:r>
            <a:rPr kumimoji="1" lang="ja-JP" altLang="en-US" sz="1000">
              <a:latin typeface="ＭＳ Ｐゴシック" panose="020B0600070205080204" pitchFamily="50" charset="-128"/>
              <a:ea typeface="ＭＳ Ｐゴシック" panose="020B0600070205080204" pitchFamily="50" charset="-128"/>
            </a:rPr>
            <a:t>か月以内</a:t>
          </a:r>
          <a:r>
            <a:rPr kumimoji="1" lang="en-US" altLang="ja-JP" sz="1100">
              <a:solidFill>
                <a:schemeClr val="dk1"/>
              </a:solidFill>
              <a:effectLst/>
              <a:latin typeface="+mn-lt"/>
              <a:ea typeface="+mn-ea"/>
              <a:cs typeface="+mn-cs"/>
            </a:rPr>
            <a:t>/</a:t>
          </a:r>
          <a:endParaRPr kumimoji="1" lang="ja-JP" altLang="en-US" sz="1000">
            <a:latin typeface="ＭＳ Ｐゴシック" panose="020B0600070205080204" pitchFamily="50" charset="-128"/>
            <a:ea typeface="ＭＳ Ｐゴシック" panose="020B0600070205080204" pitchFamily="50" charset="-128"/>
          </a:endParaRPr>
        </a:p>
        <a:p>
          <a:pPr algn="ctr">
            <a:lnSpc>
              <a:spcPts val="1000"/>
            </a:lnSpc>
          </a:pPr>
          <a:r>
            <a:rPr kumimoji="1" lang="en-US" altLang="ja-JP" sz="900">
              <a:latin typeface="ＭＳ Ｐゴシック" panose="020B0600070205080204" pitchFamily="50" charset="-128"/>
              <a:ea typeface="ＭＳ Ｐゴシック" panose="020B0600070205080204" pitchFamily="50" charset="-128"/>
            </a:rPr>
            <a:t>Within 3 months</a:t>
          </a:r>
          <a:endParaRPr kumimoji="1" lang="ja-JP" altLang="en-US" sz="900">
            <a:latin typeface="ＭＳ Ｐゴシック" panose="020B0600070205080204" pitchFamily="50" charset="-128"/>
            <a:ea typeface="ＭＳ Ｐゴシック" panose="020B0600070205080204" pitchFamily="50" charset="-128"/>
          </a:endParaRPr>
        </a:p>
      </xdr:txBody>
    </xdr:sp>
    <xdr:clientData/>
  </xdr:twoCellAnchor>
  <xdr:twoCellAnchor>
    <xdr:from>
      <xdr:col>67</xdr:col>
      <xdr:colOff>104775</xdr:colOff>
      <xdr:row>3</xdr:row>
      <xdr:rowOff>95250</xdr:rowOff>
    </xdr:from>
    <xdr:to>
      <xdr:col>86</xdr:col>
      <xdr:colOff>95250</xdr:colOff>
      <xdr:row>6</xdr:row>
      <xdr:rowOff>257175</xdr:rowOff>
    </xdr:to>
    <xdr:sp macro="" textlink="">
      <xdr:nvSpPr>
        <xdr:cNvPr id="3" name="テキスト ボックス 2">
          <a:extLst>
            <a:ext uri="{FF2B5EF4-FFF2-40B4-BE49-F238E27FC236}">
              <a16:creationId xmlns:a16="http://schemas.microsoft.com/office/drawing/2014/main" id="{5ACBC4C2-C05D-F7E6-BB0F-DCEEF3B8F8E5}"/>
            </a:ext>
          </a:extLst>
        </xdr:cNvPr>
        <xdr:cNvSpPr txBox="1"/>
      </xdr:nvSpPr>
      <xdr:spPr>
        <a:xfrm>
          <a:off x="11468100" y="685800"/>
          <a:ext cx="3067050" cy="1038225"/>
        </a:xfrm>
        <a:prstGeom prst="rect">
          <a:avLst/>
        </a:prstGeom>
        <a:solidFill>
          <a:schemeClr val="accent4">
            <a:lumMod val="40000"/>
            <a:lumOff val="60000"/>
          </a:schemeClr>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lang="en-US" altLang="ja-JP" sz="1200" b="1">
              <a:latin typeface="+mn-ea"/>
              <a:ea typeface="+mn-ea"/>
            </a:rPr>
            <a:t>Kindly fill out the forms in the following sequence: </a:t>
          </a:r>
        </a:p>
        <a:p>
          <a:r>
            <a:rPr lang="en-US" altLang="ja-JP" sz="1200" b="1">
              <a:latin typeface="+mn-ea"/>
              <a:ea typeface="+mn-ea"/>
            </a:rPr>
            <a:t>Form1, then Form2, and finally Form3.</a:t>
          </a:r>
          <a:r>
            <a:rPr lang="en-US" altLang="ja-JP" sz="1200">
              <a:latin typeface="+mn-ea"/>
              <a:ea typeface="+mn-ea"/>
            </a:rPr>
            <a:t> </a:t>
          </a:r>
          <a:endParaRPr kumimoji="1" lang="ja-JP" altLang="en-US" sz="1200" b="1">
            <a:latin typeface="+mn-ea"/>
            <a:ea typeface="+mn-ea"/>
          </a:endParaRPr>
        </a:p>
      </xdr:txBody>
    </xdr:sp>
    <xdr:clientData/>
  </xdr:twoCellAnchor>
</xdr:wsDr>
</file>

<file path=xl/drawings/drawing2.xml><?xml version="1.0" encoding="utf-8"?>
<xdr:wsDr xmlns:xdr="http://schemas.openxmlformats.org/drawingml/2006/spreadsheetDrawing" xmlns:a="http://schemas.openxmlformats.org/drawingml/2006/main">
  <xdr:twoCellAnchor>
    <xdr:from>
      <xdr:col>1</xdr:col>
      <xdr:colOff>95250</xdr:colOff>
      <xdr:row>6</xdr:row>
      <xdr:rowOff>95250</xdr:rowOff>
    </xdr:from>
    <xdr:to>
      <xdr:col>7</xdr:col>
      <xdr:colOff>609600</xdr:colOff>
      <xdr:row>21</xdr:row>
      <xdr:rowOff>152400</xdr:rowOff>
    </xdr:to>
    <xdr:sp macro="" textlink="">
      <xdr:nvSpPr>
        <xdr:cNvPr id="2" name="テキスト ボックス 1">
          <a:extLst>
            <a:ext uri="{FF2B5EF4-FFF2-40B4-BE49-F238E27FC236}">
              <a16:creationId xmlns:a16="http://schemas.microsoft.com/office/drawing/2014/main" id="{EC58DA82-1451-9362-FFCE-1EE978413D80}"/>
            </a:ext>
          </a:extLst>
        </xdr:cNvPr>
        <xdr:cNvSpPr txBox="1"/>
      </xdr:nvSpPr>
      <xdr:spPr>
        <a:xfrm>
          <a:off x="781050" y="1419225"/>
          <a:ext cx="5029200" cy="262890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horzOverflow="clip" wrap="square" rtlCol="0" anchor="t"/>
        <a:lstStyle/>
        <a:p>
          <a:r>
            <a:rPr kumimoji="1" lang="ja-JP" altLang="en-US" sz="1100"/>
            <a:t>①</a:t>
          </a:r>
          <a:r>
            <a:rPr kumimoji="1" lang="ja-JP" altLang="en-US" sz="1200" b="1">
              <a:solidFill>
                <a:srgbClr val="FFC000"/>
              </a:solidFill>
            </a:rPr>
            <a:t>黄色</a:t>
          </a:r>
          <a:r>
            <a:rPr kumimoji="1" lang="ja-JP" altLang="en-US" sz="1100"/>
            <a:t>のセルは手入力</a:t>
          </a:r>
          <a:r>
            <a:rPr kumimoji="1" lang="en-US" altLang="ja-JP" sz="1100"/>
            <a:t>/</a:t>
          </a:r>
          <a:r>
            <a:rPr kumimoji="1" lang="ja-JP" altLang="en-US" sz="1100"/>
            <a:t>要確認です。</a:t>
          </a:r>
          <a:endParaRPr kumimoji="1" lang="en-US" altLang="ja-JP" sz="1100"/>
        </a:p>
        <a:p>
          <a:endParaRPr kumimoji="1" lang="en-US" altLang="ja-JP" sz="1100"/>
        </a:p>
        <a:p>
          <a:r>
            <a:rPr kumimoji="1" lang="ja-JP" altLang="en-US" sz="1100"/>
            <a:t>②</a:t>
          </a:r>
          <a:r>
            <a:rPr kumimoji="1" lang="en-US" altLang="ja-JP" sz="1100"/>
            <a:t>1</a:t>
          </a:r>
          <a:r>
            <a:rPr kumimoji="1" lang="ja-JP" altLang="en-US" sz="1100"/>
            <a:t>行目と</a:t>
          </a:r>
          <a:r>
            <a:rPr kumimoji="1" lang="en-US" altLang="ja-JP" sz="1100"/>
            <a:t>2</a:t>
          </a:r>
          <a:r>
            <a:rPr kumimoji="1" lang="ja-JP" altLang="en-US" sz="1100"/>
            <a:t>行目をコピーして、それを別のファイルの新しいシートに「値で貼り付け </a:t>
          </a:r>
          <a:r>
            <a:rPr kumimoji="1" lang="en-US" altLang="ja-JP" sz="1100"/>
            <a:t>ctrl</a:t>
          </a:r>
          <a:r>
            <a:rPr kumimoji="1" lang="en-US" altLang="ja-JP" sz="1100" baseline="0"/>
            <a:t> + shift + V</a:t>
          </a:r>
          <a:r>
            <a:rPr kumimoji="1" lang="ja-JP" altLang="en-US" sz="1100"/>
            <a:t>」します。</a:t>
          </a:r>
          <a:endParaRPr kumimoji="1" lang="en-US" altLang="ja-JP" sz="1100"/>
        </a:p>
        <a:p>
          <a:endParaRPr kumimoji="1" lang="en-US" altLang="ja-JP" sz="1100"/>
        </a:p>
        <a:p>
          <a:r>
            <a:rPr kumimoji="1" lang="ja-JP" altLang="en-US" sz="1100"/>
            <a:t>③ </a:t>
          </a:r>
          <a:r>
            <a:rPr kumimoji="1" lang="en-US" altLang="ja-JP" sz="1100"/>
            <a:t>Ringual</a:t>
          </a:r>
          <a:r>
            <a:rPr kumimoji="1" lang="ja-JP" altLang="en-US" sz="1100"/>
            <a:t>の「一覧編集」→「ファイルをアップロードして登録する」→「ファイルを選択」で、エクセルファイルをアップロードします。</a:t>
          </a:r>
          <a:endParaRPr kumimoji="1" lang="en-US" altLang="ja-JP" sz="1100"/>
        </a:p>
        <a:p>
          <a:endParaRPr kumimoji="1" lang="en-US" altLang="ja-JP" sz="1100"/>
        </a:p>
        <a:p>
          <a:r>
            <a:rPr kumimoji="1" lang="ja-JP" altLang="en-US" sz="1100"/>
            <a:t>④</a:t>
          </a:r>
          <a:r>
            <a:rPr kumimoji="1" lang="ja-JP" altLang="en-US" sz="1100" baseline="0"/>
            <a:t> </a:t>
          </a:r>
          <a:r>
            <a:rPr kumimoji="1" lang="en-US" altLang="ja-JP" sz="1100" baseline="0"/>
            <a:t>Ringual</a:t>
          </a:r>
          <a:r>
            <a:rPr kumimoji="1" lang="ja-JP" altLang="en-US" sz="1100" baseline="0"/>
            <a:t>の画面上で、エラーがないか確認します。</a:t>
          </a:r>
          <a:endParaRPr kumimoji="1" lang="en-US" altLang="ja-JP" sz="1100" baseline="0"/>
        </a:p>
        <a:p>
          <a:endParaRPr kumimoji="1" lang="en-US" altLang="ja-JP" sz="1100" baseline="0"/>
        </a:p>
        <a:p>
          <a:r>
            <a:rPr kumimoji="1" lang="en-US" altLang="ja-JP" sz="1100" baseline="0"/>
            <a:t>※</a:t>
          </a:r>
          <a:r>
            <a:rPr kumimoji="1" lang="ja-JP" altLang="en-US" sz="1100" baseline="0"/>
            <a:t>とくに、経歴のところと、在日親族のところは要確認です！</a:t>
          </a:r>
          <a:endParaRPr kumimoji="1" lang="ja-JP" altLang="en-US" sz="1100"/>
        </a:p>
      </xdr:txBody>
    </xdr:sp>
    <xdr:clientData/>
  </xdr:twoCellAnchor>
</xdr:wsDr>
</file>

<file path=xl/richData/rdRichValueTypes.xml><?xml version="1.0" encoding="utf-8"?>
<rvTypesInfo xmlns="http://schemas.microsoft.com/office/spreadsheetml/2017/richdata2" xmlns:mc="http://schemas.openxmlformats.org/markup-compatibility/2006" xmlns:x="http://schemas.openxmlformats.org/spreadsheetml/2006/main" mc:Ignorable="x">
  <global>
    <keyFlags>
      <key name="_Self">
        <flag name="ExcludeFromFile" value="1"/>
        <flag name="ExcludeFromCalcComparison" value="1"/>
      </key>
      <key name="_DisplayString">
        <flag name="ExcludeFromCalcComparison" value="1"/>
      </key>
      <key name="_Flags">
        <flag name="ExcludeFromCalcComparison" value="1"/>
      </key>
      <key name="_Format">
        <flag name="ExcludeFromCalcComparison" value="1"/>
      </key>
      <key name="_SubLabel">
        <flag name="ExcludeFromCalcComparison" value="1"/>
      </key>
      <key name="_Attribution">
        <flag name="ExcludeFromCalcComparison" value="1"/>
      </key>
      <key name="_Icon">
        <flag name="ExcludeFromCalcComparison" value="1"/>
      </key>
      <key name="_Display">
        <flag name="ExcludeFromCalcComparison" value="1"/>
      </key>
      <key name="_CanonicalPropertyNames">
        <flag name="ExcludeFromCalcComparison" value="1"/>
      </key>
      <key name="_ClassificationId">
        <flag name="ExcludeFromCalcComparison" value="1"/>
      </key>
    </keyFlags>
  </global>
</rvTypesInfo>
</file>

<file path=xl/richData/rdrichvalue.xml><?xml version="1.0" encoding="utf-8"?>
<rvData xmlns="http://schemas.microsoft.com/office/spreadsheetml/2017/richdata" count="1">
  <rv s="0">
    <v>13</v>
    <v>3</v>
  </rv>
</rvData>
</file>

<file path=xl/richData/rdrichvaluestructure.xml><?xml version="1.0" encoding="utf-8"?>
<rvStructures xmlns="http://schemas.microsoft.com/office/spreadsheetml/2017/richdata" count="1">
  <s t="_error">
    <k n="errorType" t="i"/>
    <k n="subType" t="i"/>
  </s>
</rvStructures>
</file>

<file path=xl/theme/theme1.xml><?xml version="1.0" encoding="utf-8"?>
<a:theme xmlns:a="http://schemas.openxmlformats.org/drawingml/2006/main" name="Office テーマ">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sp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spDef>
    <a:lnDef>
      <a:spPr bwMode="auto">
        <a:xfrm>
          <a:off x="0" y="0"/>
          <a:ext cx="1" cy="1"/>
        </a:xfrm>
        <a:custGeom>
          <a:avLst/>
          <a:gdLst/>
          <a:ahLst/>
          <a:cxnLst/>
          <a:rect l="0" t="0" r="0" b="0"/>
          <a:pathLst/>
        </a:custGeom>
        <a:solidFill>
          <a:srgbClr xmlns:mc="http://schemas.openxmlformats.org/markup-compatibility/2006" xmlns:a14="http://schemas.microsoft.com/office/drawing/2010/main" val="090000" mc:Ignorable="a14" a14:legacySpreadsheetColorIndex="9"/>
        </a:solidFill>
        <a:ln w="9525" cap="flat" cmpd="sng" algn="ctr">
          <a:solidFill>
            <a:srgbClr xmlns:mc="http://schemas.openxmlformats.org/markup-compatibility/2006" xmlns:a14="http://schemas.microsoft.com/office/drawing/2010/main" val="400000" mc:Ignorable="a14" a14:legacySpreadsheetColorIndex="64"/>
          </a:solidFill>
          <a:prstDash val="solid"/>
          <a:round/>
          <a:headEnd type="none" w="med" len="med"/>
          <a:tailEnd type="none" w="med" len="med"/>
        </a:ln>
        <a:effectLst/>
      </a:spPr>
      <a:bodyPr vertOverflow="clip" wrap="square" lIns="18288" tIns="0" rIns="0" bIns="0" upright="1"/>
      <a:lstStyle/>
    </a:lnDef>
  </a:objectDefaults>
  <a:extraClrSchemeLst/>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printerSettings" Target="../printerSettings/printerSettings1.bin"/><Relationship Id="rId4" Type="http://schemas.openxmlformats.org/officeDocument/2006/relationships/comments" Target="../comments1.xml"/></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4.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codeName="Sheet5">
    <tabColor theme="7" tint="0.59999389629810485"/>
  </sheetPr>
  <dimension ref="A1:BS65"/>
  <sheetViews>
    <sheetView showGridLines="0" tabSelected="1" view="pageBreakPreview" zoomScaleNormal="100" zoomScaleSheetLayoutView="100" workbookViewId="0">
      <selection activeCell="O6" sqref="O6:AJ6"/>
    </sheetView>
  </sheetViews>
  <sheetFormatPr defaultColWidth="2.125" defaultRowHeight="12"/>
  <cols>
    <col min="1" max="1" width="2.5" style="7" customWidth="1"/>
    <col min="2" max="9" width="2.25" style="7" customWidth="1"/>
    <col min="10" max="10" width="2.875" style="7" customWidth="1"/>
    <col min="11" max="20" width="2.25" style="7" customWidth="1"/>
    <col min="21" max="21" width="3.375" style="7" customWidth="1"/>
    <col min="22" max="44" width="2.25" style="7" customWidth="1"/>
    <col min="45" max="45" width="1.25" style="7" customWidth="1"/>
    <col min="46" max="46" width="2.25" style="7" customWidth="1"/>
    <col min="47" max="16384" width="2.125" style="7"/>
  </cols>
  <sheetData>
    <row r="1" spans="1:71" ht="16.5" customHeight="1">
      <c r="B1" s="5"/>
      <c r="C1" s="7" t="s">
        <v>1188</v>
      </c>
      <c r="R1" s="38"/>
      <c r="S1" s="37"/>
      <c r="T1" s="37"/>
      <c r="U1" s="37"/>
      <c r="V1" s="37"/>
      <c r="W1" s="37"/>
      <c r="X1" s="37"/>
      <c r="Y1" s="37"/>
      <c r="Z1" s="37"/>
      <c r="AA1" s="37"/>
      <c r="AB1" s="37"/>
      <c r="AC1" s="37"/>
      <c r="AM1" s="5" t="s">
        <v>76</v>
      </c>
    </row>
    <row r="2" spans="1:71" ht="7.5" customHeight="1">
      <c r="R2" s="38"/>
      <c r="S2" s="37"/>
      <c r="T2" s="37"/>
      <c r="U2" s="37"/>
      <c r="V2" s="37"/>
      <c r="W2" s="37"/>
      <c r="X2" s="37"/>
      <c r="Y2" s="37"/>
      <c r="Z2" s="37"/>
      <c r="AA2" s="37"/>
      <c r="AB2" s="37"/>
      <c r="AC2" s="37"/>
    </row>
    <row r="3" spans="1:71" ht="22.5" customHeight="1">
      <c r="Q3" s="226" t="s">
        <v>77</v>
      </c>
      <c r="R3" s="226"/>
      <c r="S3" s="226"/>
      <c r="T3" s="226"/>
      <c r="U3" s="226"/>
      <c r="V3" s="226"/>
      <c r="W3" s="226"/>
      <c r="X3" s="226"/>
      <c r="Y3" s="226"/>
      <c r="Z3" s="226"/>
      <c r="AA3" s="226"/>
      <c r="AB3" s="226"/>
    </row>
    <row r="4" spans="1:71" ht="14.25" customHeight="1">
      <c r="P4" s="236" t="s">
        <v>78</v>
      </c>
      <c r="Q4" s="236"/>
      <c r="R4" s="236"/>
      <c r="S4" s="236"/>
      <c r="T4" s="236"/>
      <c r="U4" s="236"/>
      <c r="V4" s="236"/>
      <c r="W4" s="236"/>
      <c r="X4" s="236"/>
      <c r="Y4" s="236"/>
      <c r="Z4" s="236"/>
      <c r="AA4" s="236"/>
      <c r="AB4" s="236"/>
      <c r="AC4" s="236"/>
      <c r="AD4" s="39"/>
    </row>
    <row r="5" spans="1:71" s="5" customFormat="1" ht="20.25" customHeight="1" thickBot="1">
      <c r="B5" s="153" t="s">
        <v>79</v>
      </c>
      <c r="C5" s="153"/>
      <c r="D5" s="153"/>
      <c r="E5" s="153"/>
      <c r="F5" s="153"/>
      <c r="G5" s="153"/>
      <c r="H5" s="227"/>
      <c r="I5" s="227"/>
    </row>
    <row r="6" spans="1:71" ht="34.5" customHeight="1">
      <c r="A6" s="10"/>
      <c r="B6" s="228" t="s">
        <v>85</v>
      </c>
      <c r="C6" s="229"/>
      <c r="D6" s="229"/>
      <c r="E6" s="229"/>
      <c r="F6" s="229"/>
      <c r="G6" s="229"/>
      <c r="H6" s="229" t="s">
        <v>100</v>
      </c>
      <c r="I6" s="229"/>
      <c r="J6" s="229"/>
      <c r="K6" s="229"/>
      <c r="L6" s="229"/>
      <c r="M6" s="229"/>
      <c r="N6" s="229"/>
      <c r="O6" s="232"/>
      <c r="P6" s="232"/>
      <c r="Q6" s="232"/>
      <c r="R6" s="232"/>
      <c r="S6" s="232"/>
      <c r="T6" s="232"/>
      <c r="U6" s="232"/>
      <c r="V6" s="232"/>
      <c r="W6" s="232"/>
      <c r="X6" s="232"/>
      <c r="Y6" s="232"/>
      <c r="Z6" s="232"/>
      <c r="AA6" s="232"/>
      <c r="AB6" s="232"/>
      <c r="AC6" s="232"/>
      <c r="AD6" s="232"/>
      <c r="AE6" s="232"/>
      <c r="AF6" s="232"/>
      <c r="AG6" s="232"/>
      <c r="AH6" s="232"/>
      <c r="AI6" s="232"/>
      <c r="AJ6" s="233"/>
      <c r="AK6" s="162"/>
      <c r="AL6" s="157"/>
      <c r="AM6" s="157"/>
      <c r="AN6" s="157"/>
      <c r="AO6" s="157"/>
      <c r="AP6" s="157"/>
      <c r="AQ6" s="157"/>
      <c r="AR6" s="266"/>
      <c r="AS6" s="10"/>
    </row>
    <row r="7" spans="1:71" s="9" customFormat="1" ht="34.5" customHeight="1">
      <c r="A7" s="12"/>
      <c r="B7" s="230"/>
      <c r="C7" s="231"/>
      <c r="D7" s="231"/>
      <c r="E7" s="231"/>
      <c r="F7" s="231"/>
      <c r="G7" s="231"/>
      <c r="H7" s="231" t="s">
        <v>136</v>
      </c>
      <c r="I7" s="231"/>
      <c r="J7" s="231"/>
      <c r="K7" s="231"/>
      <c r="L7" s="231"/>
      <c r="M7" s="231"/>
      <c r="N7" s="231"/>
      <c r="O7" s="234"/>
      <c r="P7" s="234"/>
      <c r="Q7" s="234"/>
      <c r="R7" s="234"/>
      <c r="S7" s="234"/>
      <c r="T7" s="234"/>
      <c r="U7" s="234"/>
      <c r="V7" s="234"/>
      <c r="W7" s="234"/>
      <c r="X7" s="234"/>
      <c r="Y7" s="234"/>
      <c r="Z7" s="234"/>
      <c r="AA7" s="234"/>
      <c r="AB7" s="234"/>
      <c r="AC7" s="234"/>
      <c r="AD7" s="234"/>
      <c r="AE7" s="234"/>
      <c r="AF7" s="234"/>
      <c r="AG7" s="234"/>
      <c r="AH7" s="234"/>
      <c r="AI7" s="234"/>
      <c r="AJ7" s="235"/>
      <c r="AK7" s="267"/>
      <c r="AL7" s="176"/>
      <c r="AM7" s="176"/>
      <c r="AN7" s="176"/>
      <c r="AO7" s="176"/>
      <c r="AP7" s="176"/>
      <c r="AQ7" s="176"/>
      <c r="AR7" s="268"/>
      <c r="AS7" s="12"/>
      <c r="BD7" s="45"/>
    </row>
    <row r="8" spans="1:71" ht="34.5" customHeight="1">
      <c r="A8" s="10"/>
      <c r="B8" s="237" t="s">
        <v>80</v>
      </c>
      <c r="C8" s="238"/>
      <c r="D8" s="238"/>
      <c r="E8" s="238"/>
      <c r="F8" s="238"/>
      <c r="G8" s="238"/>
      <c r="H8" s="239"/>
      <c r="I8" s="239"/>
      <c r="J8" s="239"/>
      <c r="K8" s="239"/>
      <c r="L8" s="239"/>
      <c r="M8" s="239"/>
      <c r="N8" s="239"/>
      <c r="O8" s="239"/>
      <c r="P8" s="239"/>
      <c r="Q8" s="239"/>
      <c r="R8" s="238" t="s">
        <v>1055</v>
      </c>
      <c r="S8" s="238"/>
      <c r="T8" s="238"/>
      <c r="U8" s="238"/>
      <c r="V8" s="238"/>
      <c r="W8" s="238"/>
      <c r="X8" s="239"/>
      <c r="Y8" s="239"/>
      <c r="Z8" s="239"/>
      <c r="AA8" s="239"/>
      <c r="AB8" s="239"/>
      <c r="AC8" s="239"/>
      <c r="AD8" s="239"/>
      <c r="AE8" s="239"/>
      <c r="AF8" s="239"/>
      <c r="AG8" s="239"/>
      <c r="AH8" s="239"/>
      <c r="AI8" s="239"/>
      <c r="AJ8" s="279"/>
      <c r="AK8" s="267"/>
      <c r="AL8" s="176"/>
      <c r="AM8" s="176"/>
      <c r="AN8" s="176"/>
      <c r="AO8" s="176"/>
      <c r="AP8" s="176"/>
      <c r="AQ8" s="176"/>
      <c r="AR8" s="268"/>
      <c r="AS8" s="10"/>
    </row>
    <row r="9" spans="1:71" s="17" customFormat="1" ht="25.5" customHeight="1">
      <c r="A9" s="18"/>
      <c r="B9" s="173" t="s">
        <v>1082</v>
      </c>
      <c r="C9" s="174"/>
      <c r="D9" s="174"/>
      <c r="E9" s="174"/>
      <c r="F9" s="174"/>
      <c r="G9" s="175"/>
      <c r="H9" s="247"/>
      <c r="I9" s="179"/>
      <c r="J9" s="179"/>
      <c r="K9" s="108" t="s">
        <v>3</v>
      </c>
      <c r="L9" s="293"/>
      <c r="M9" s="293"/>
      <c r="N9" s="108" t="s">
        <v>26</v>
      </c>
      <c r="O9" s="243"/>
      <c r="P9" s="243"/>
      <c r="Q9" s="109" t="s">
        <v>123</v>
      </c>
      <c r="R9" s="174" t="s">
        <v>1029</v>
      </c>
      <c r="S9" s="174"/>
      <c r="T9" s="174"/>
      <c r="U9" s="174"/>
      <c r="V9" s="174"/>
      <c r="W9" s="175"/>
      <c r="X9" s="259" t="s">
        <v>104</v>
      </c>
      <c r="Y9" s="259"/>
      <c r="Z9" s="261" t="s">
        <v>112</v>
      </c>
      <c r="AA9" s="261"/>
      <c r="AB9" s="261"/>
      <c r="AC9" s="261"/>
      <c r="AD9" s="259" t="s">
        <v>104</v>
      </c>
      <c r="AE9" s="259"/>
      <c r="AF9" s="261" t="s">
        <v>113</v>
      </c>
      <c r="AG9" s="261"/>
      <c r="AH9" s="261"/>
      <c r="AI9" s="261"/>
      <c r="AJ9" s="261"/>
      <c r="AK9" s="267"/>
      <c r="AL9" s="176"/>
      <c r="AM9" s="176"/>
      <c r="AN9" s="176"/>
      <c r="AO9" s="176"/>
      <c r="AP9" s="176"/>
      <c r="AQ9" s="176"/>
      <c r="AR9" s="268"/>
      <c r="AS9" s="18"/>
    </row>
    <row r="10" spans="1:71" s="17" customFormat="1" ht="9" customHeight="1">
      <c r="A10" s="18"/>
      <c r="B10" s="159"/>
      <c r="C10" s="160"/>
      <c r="D10" s="160"/>
      <c r="E10" s="160"/>
      <c r="F10" s="160"/>
      <c r="G10" s="161"/>
      <c r="H10" s="280"/>
      <c r="I10" s="169"/>
      <c r="J10" s="281" t="s">
        <v>124</v>
      </c>
      <c r="K10" s="281"/>
      <c r="L10" s="281"/>
      <c r="M10" s="281" t="s">
        <v>5</v>
      </c>
      <c r="N10" s="281"/>
      <c r="O10" s="281"/>
      <c r="P10" s="282" t="s">
        <v>126</v>
      </c>
      <c r="Q10" s="283"/>
      <c r="R10" s="163"/>
      <c r="S10" s="160"/>
      <c r="T10" s="160"/>
      <c r="U10" s="160"/>
      <c r="V10" s="160"/>
      <c r="W10" s="161"/>
      <c r="X10" s="260"/>
      <c r="Y10" s="260"/>
      <c r="Z10" s="262"/>
      <c r="AA10" s="262"/>
      <c r="AB10" s="262"/>
      <c r="AC10" s="262"/>
      <c r="AD10" s="260"/>
      <c r="AE10" s="260"/>
      <c r="AF10" s="262"/>
      <c r="AG10" s="262"/>
      <c r="AH10" s="262"/>
      <c r="AI10" s="262"/>
      <c r="AJ10" s="262"/>
      <c r="AK10" s="163"/>
      <c r="AL10" s="160"/>
      <c r="AM10" s="160"/>
      <c r="AN10" s="160"/>
      <c r="AO10" s="160"/>
      <c r="AP10" s="160"/>
      <c r="AQ10" s="160"/>
      <c r="AR10" s="269"/>
      <c r="AS10" s="18"/>
    </row>
    <row r="11" spans="1:71" ht="34.5" customHeight="1">
      <c r="A11" s="10"/>
      <c r="B11" s="178" t="s">
        <v>82</v>
      </c>
      <c r="C11" s="176"/>
      <c r="D11" s="176"/>
      <c r="E11" s="176"/>
      <c r="F11" s="176"/>
      <c r="G11" s="177"/>
      <c r="H11" s="263"/>
      <c r="I11" s="264"/>
      <c r="J11" s="264"/>
      <c r="K11" s="264"/>
      <c r="L11" s="264"/>
      <c r="M11" s="264"/>
      <c r="N11" s="264"/>
      <c r="O11" s="264"/>
      <c r="P11" s="264"/>
      <c r="Q11" s="264"/>
      <c r="R11" s="264"/>
      <c r="S11" s="264"/>
      <c r="T11" s="264"/>
      <c r="U11" s="264"/>
      <c r="V11" s="264"/>
      <c r="W11" s="264"/>
      <c r="X11" s="264"/>
      <c r="Y11" s="264"/>
      <c r="Z11" s="264"/>
      <c r="AA11" s="264"/>
      <c r="AB11" s="264"/>
      <c r="AC11" s="264"/>
      <c r="AD11" s="264"/>
      <c r="AE11" s="264"/>
      <c r="AF11" s="264"/>
      <c r="AG11" s="264"/>
      <c r="AH11" s="264"/>
      <c r="AI11" s="264"/>
      <c r="AJ11" s="264"/>
      <c r="AK11" s="264"/>
      <c r="AL11" s="264"/>
      <c r="AM11" s="264"/>
      <c r="AN11" s="264"/>
      <c r="AO11" s="264"/>
      <c r="AP11" s="264"/>
      <c r="AQ11" s="264"/>
      <c r="AR11" s="265"/>
      <c r="AS11" s="10"/>
    </row>
    <row r="12" spans="1:71" s="20" customFormat="1" ht="34.5" customHeight="1">
      <c r="A12" s="40"/>
      <c r="B12" s="173" t="s">
        <v>83</v>
      </c>
      <c r="C12" s="174"/>
      <c r="D12" s="174"/>
      <c r="E12" s="174"/>
      <c r="F12" s="174"/>
      <c r="G12" s="175"/>
      <c r="H12" s="244"/>
      <c r="I12" s="245"/>
      <c r="J12" s="245"/>
      <c r="K12" s="245"/>
      <c r="L12" s="245"/>
      <c r="M12" s="245"/>
      <c r="N12" s="245"/>
      <c r="O12" s="246"/>
      <c r="P12" s="255" t="s">
        <v>84</v>
      </c>
      <c r="Q12" s="256"/>
      <c r="R12" s="256"/>
      <c r="S12" s="256"/>
      <c r="T12" s="257"/>
      <c r="U12" s="270"/>
      <c r="V12" s="271"/>
      <c r="W12" s="271"/>
      <c r="X12" s="271"/>
      <c r="Y12" s="271"/>
      <c r="Z12" s="271"/>
      <c r="AA12" s="271"/>
      <c r="AB12" s="271"/>
      <c r="AC12" s="272"/>
      <c r="AD12" s="273" t="s">
        <v>20</v>
      </c>
      <c r="AE12" s="274"/>
      <c r="AF12" s="274"/>
      <c r="AG12" s="274"/>
      <c r="AH12" s="275"/>
      <c r="AI12" s="276"/>
      <c r="AJ12" s="277"/>
      <c r="AK12" s="277"/>
      <c r="AL12" s="277"/>
      <c r="AM12" s="277"/>
      <c r="AN12" s="277"/>
      <c r="AO12" s="277"/>
      <c r="AP12" s="277"/>
      <c r="AQ12" s="277"/>
      <c r="AR12" s="278"/>
      <c r="AS12" s="41"/>
      <c r="BO12" s="90" t="s">
        <v>1068</v>
      </c>
      <c r="BP12" s="90"/>
      <c r="BQ12" s="90"/>
      <c r="BR12" s="90"/>
      <c r="BS12" s="90"/>
    </row>
    <row r="13" spans="1:71" ht="34.5" customHeight="1">
      <c r="A13" s="10"/>
      <c r="B13" s="173" t="s">
        <v>1030</v>
      </c>
      <c r="C13" s="174"/>
      <c r="D13" s="174"/>
      <c r="E13" s="174"/>
      <c r="F13" s="174"/>
      <c r="G13" s="175"/>
      <c r="H13" s="244"/>
      <c r="I13" s="245"/>
      <c r="J13" s="245"/>
      <c r="K13" s="245"/>
      <c r="L13" s="245"/>
      <c r="M13" s="245"/>
      <c r="N13" s="245"/>
      <c r="O13" s="246"/>
      <c r="P13" s="255" t="s">
        <v>1027</v>
      </c>
      <c r="Q13" s="256"/>
      <c r="R13" s="174"/>
      <c r="S13" s="174"/>
      <c r="T13" s="257"/>
      <c r="U13" s="247"/>
      <c r="V13" s="179"/>
      <c r="W13" s="179"/>
      <c r="X13" s="4" t="s">
        <v>23</v>
      </c>
      <c r="Y13" s="242"/>
      <c r="Z13" s="242"/>
      <c r="AA13" s="4" t="s">
        <v>23</v>
      </c>
      <c r="AB13" s="243"/>
      <c r="AC13" s="243"/>
      <c r="AD13" s="255" t="s">
        <v>1028</v>
      </c>
      <c r="AE13" s="256"/>
      <c r="AF13" s="256"/>
      <c r="AG13" s="256"/>
      <c r="AH13" s="257"/>
      <c r="AI13" s="284"/>
      <c r="AJ13" s="285"/>
      <c r="AK13" s="285"/>
      <c r="AL13" s="4" t="s">
        <v>23</v>
      </c>
      <c r="AM13" s="286"/>
      <c r="AN13" s="286"/>
      <c r="AO13" s="4" t="s">
        <v>23</v>
      </c>
      <c r="AP13" s="240"/>
      <c r="AQ13" s="240"/>
      <c r="AR13" s="241"/>
      <c r="AS13" s="10"/>
    </row>
    <row r="14" spans="1:71" s="9" customFormat="1" ht="18.75" customHeight="1">
      <c r="A14" s="12"/>
      <c r="B14" s="173" t="s">
        <v>1171</v>
      </c>
      <c r="C14" s="174"/>
      <c r="D14" s="174"/>
      <c r="E14" s="174"/>
      <c r="F14" s="174"/>
      <c r="G14" s="174"/>
      <c r="H14" s="174"/>
      <c r="I14" s="174"/>
      <c r="J14" s="174"/>
      <c r="K14" s="175"/>
      <c r="L14" s="188"/>
      <c r="M14" s="189"/>
      <c r="N14" s="189"/>
      <c r="O14" s="189"/>
      <c r="P14" s="189"/>
      <c r="Q14" s="189"/>
      <c r="R14" s="189"/>
      <c r="S14" s="189"/>
      <c r="T14" s="189"/>
      <c r="U14" s="189"/>
      <c r="V14" s="189"/>
      <c r="W14" s="192"/>
      <c r="X14" s="188"/>
      <c r="Y14" s="189"/>
      <c r="Z14" s="189"/>
      <c r="AA14" s="248" t="s">
        <v>25</v>
      </c>
      <c r="AB14" s="253" t="s">
        <v>103</v>
      </c>
      <c r="AC14" s="253"/>
      <c r="AD14" s="179"/>
      <c r="AE14" s="179"/>
      <c r="AF14" s="248" t="s">
        <v>101</v>
      </c>
      <c r="AG14" s="250" t="s">
        <v>102</v>
      </c>
      <c r="AH14" s="250"/>
      <c r="AI14" s="179"/>
      <c r="AJ14" s="179"/>
      <c r="AK14" s="248" t="s">
        <v>3</v>
      </c>
      <c r="AL14" s="183" t="s">
        <v>4</v>
      </c>
      <c r="AM14" s="183"/>
      <c r="AN14" s="179" t="s">
        <v>1039</v>
      </c>
      <c r="AO14" s="179"/>
      <c r="AP14" s="248" t="s">
        <v>26</v>
      </c>
      <c r="AQ14" s="183" t="s">
        <v>5</v>
      </c>
      <c r="AR14" s="184"/>
      <c r="AS14" s="12"/>
    </row>
    <row r="15" spans="1:71" s="9" customFormat="1" ht="18.75" customHeight="1">
      <c r="A15" s="12"/>
      <c r="B15" s="159"/>
      <c r="C15" s="160"/>
      <c r="D15" s="160"/>
      <c r="E15" s="160"/>
      <c r="F15" s="160"/>
      <c r="G15" s="160"/>
      <c r="H15" s="160"/>
      <c r="I15" s="160"/>
      <c r="J15" s="176"/>
      <c r="K15" s="177"/>
      <c r="L15" s="190"/>
      <c r="M15" s="191"/>
      <c r="N15" s="191"/>
      <c r="O15" s="191"/>
      <c r="P15" s="191"/>
      <c r="Q15" s="191"/>
      <c r="R15" s="191"/>
      <c r="S15" s="191"/>
      <c r="T15" s="191"/>
      <c r="U15" s="191"/>
      <c r="V15" s="191"/>
      <c r="W15" s="193"/>
      <c r="X15" s="190"/>
      <c r="Y15" s="191"/>
      <c r="Z15" s="191"/>
      <c r="AA15" s="249"/>
      <c r="AB15" s="254"/>
      <c r="AC15" s="254"/>
      <c r="AD15" s="252"/>
      <c r="AE15" s="252"/>
      <c r="AF15" s="249"/>
      <c r="AG15" s="251"/>
      <c r="AH15" s="251"/>
      <c r="AI15" s="180"/>
      <c r="AJ15" s="180"/>
      <c r="AK15" s="249"/>
      <c r="AL15" s="185"/>
      <c r="AM15" s="185"/>
      <c r="AN15" s="180"/>
      <c r="AO15" s="180"/>
      <c r="AP15" s="249"/>
      <c r="AQ15" s="185"/>
      <c r="AR15" s="186"/>
      <c r="AS15" s="12"/>
    </row>
    <row r="16" spans="1:71" s="9" customFormat="1" ht="22.5" customHeight="1">
      <c r="A16" s="12"/>
      <c r="B16" s="173" t="s">
        <v>1031</v>
      </c>
      <c r="C16" s="174"/>
      <c r="D16" s="174"/>
      <c r="E16" s="174"/>
      <c r="F16" s="174"/>
      <c r="G16" s="174"/>
      <c r="H16" s="174"/>
      <c r="I16" s="175"/>
      <c r="J16" s="124" t="s">
        <v>104</v>
      </c>
      <c r="K16" s="125"/>
      <c r="L16" s="181" t="s">
        <v>106</v>
      </c>
      <c r="M16" s="181"/>
      <c r="N16" s="181"/>
      <c r="O16" s="181"/>
      <c r="P16" s="181"/>
      <c r="Q16" s="181"/>
      <c r="R16" s="181"/>
      <c r="S16" s="181"/>
      <c r="T16" s="181"/>
      <c r="U16" s="125" t="s">
        <v>104</v>
      </c>
      <c r="V16" s="125"/>
      <c r="W16" s="181" t="s">
        <v>107</v>
      </c>
      <c r="X16" s="181"/>
      <c r="Y16" s="181"/>
      <c r="Z16" s="181"/>
      <c r="AA16" s="181"/>
      <c r="AB16" s="181"/>
      <c r="AC16" s="181"/>
      <c r="AD16" s="181"/>
      <c r="AE16" s="181"/>
      <c r="AF16" s="181"/>
      <c r="AG16" s="125" t="s">
        <v>104</v>
      </c>
      <c r="AH16" s="125"/>
      <c r="AI16" s="181" t="s">
        <v>1083</v>
      </c>
      <c r="AJ16" s="181"/>
      <c r="AK16" s="181"/>
      <c r="AL16" s="181"/>
      <c r="AM16" s="181"/>
      <c r="AN16" s="181"/>
      <c r="AO16" s="181"/>
      <c r="AP16" s="181"/>
      <c r="AQ16" s="181"/>
      <c r="AR16" s="182"/>
      <c r="AS16" s="42"/>
    </row>
    <row r="17" spans="1:45" s="9" customFormat="1" ht="22.5" customHeight="1">
      <c r="A17" s="12"/>
      <c r="B17" s="178"/>
      <c r="C17" s="176"/>
      <c r="D17" s="176"/>
      <c r="E17" s="176"/>
      <c r="F17" s="176"/>
      <c r="G17" s="176"/>
      <c r="H17" s="176"/>
      <c r="I17" s="177"/>
      <c r="J17" s="126" t="s">
        <v>104</v>
      </c>
      <c r="K17" s="127"/>
      <c r="L17" s="187" t="s">
        <v>108</v>
      </c>
      <c r="M17" s="187"/>
      <c r="N17" s="187"/>
      <c r="O17" s="187"/>
      <c r="P17" s="187"/>
      <c r="Q17" s="187"/>
      <c r="R17" s="187"/>
      <c r="S17" s="187"/>
      <c r="T17" s="187"/>
      <c r="U17" s="127" t="s">
        <v>104</v>
      </c>
      <c r="V17" s="127"/>
      <c r="W17" s="187" t="s">
        <v>111</v>
      </c>
      <c r="X17" s="187"/>
      <c r="Y17" s="187"/>
      <c r="Z17" s="187"/>
      <c r="AA17" s="187"/>
      <c r="AB17" s="187"/>
      <c r="AC17" s="187"/>
      <c r="AD17" s="187"/>
      <c r="AE17" s="187"/>
      <c r="AF17" s="187"/>
      <c r="AG17" s="127" t="s">
        <v>104</v>
      </c>
      <c r="AH17" s="127"/>
      <c r="AI17" s="187" t="s">
        <v>110</v>
      </c>
      <c r="AJ17" s="187"/>
      <c r="AK17" s="187"/>
      <c r="AL17" s="187"/>
      <c r="AM17" s="187"/>
      <c r="AN17" s="187"/>
      <c r="AO17" s="187"/>
      <c r="AP17" s="187"/>
      <c r="AQ17" s="187"/>
      <c r="AR17" s="197"/>
      <c r="AS17" s="42"/>
    </row>
    <row r="18" spans="1:45" s="9" customFormat="1" ht="21.75" customHeight="1">
      <c r="A18" s="12"/>
      <c r="B18" s="173" t="s">
        <v>1042</v>
      </c>
      <c r="C18" s="174"/>
      <c r="D18" s="174"/>
      <c r="E18" s="174"/>
      <c r="F18" s="174"/>
      <c r="G18" s="174"/>
      <c r="H18" s="174"/>
      <c r="I18" s="175"/>
      <c r="J18" s="124" t="s">
        <v>104</v>
      </c>
      <c r="K18" s="125"/>
      <c r="L18" s="128" t="s">
        <v>1043</v>
      </c>
      <c r="M18" s="128"/>
      <c r="N18" s="128"/>
      <c r="O18" s="128"/>
      <c r="P18" s="128"/>
      <c r="Q18" s="128"/>
      <c r="R18" s="128"/>
      <c r="S18" s="128"/>
      <c r="T18" s="128"/>
      <c r="U18" s="128"/>
      <c r="V18" s="128"/>
      <c r="W18" s="128"/>
      <c r="X18" s="128"/>
      <c r="Y18" s="128"/>
      <c r="Z18" s="128"/>
      <c r="AA18" s="128"/>
      <c r="AB18" s="128"/>
      <c r="AC18" s="128"/>
      <c r="AD18" s="128"/>
      <c r="AE18" s="128"/>
      <c r="AF18" s="128"/>
      <c r="AG18" s="128"/>
      <c r="AH18" s="128"/>
      <c r="AI18" s="128"/>
      <c r="AJ18" s="128"/>
      <c r="AK18" s="128"/>
      <c r="AL18" s="128"/>
      <c r="AM18" s="128"/>
      <c r="AN18" s="128"/>
      <c r="AO18" s="128"/>
      <c r="AP18" s="128"/>
      <c r="AQ18" s="128"/>
      <c r="AR18" s="129"/>
      <c r="AS18" s="42"/>
    </row>
    <row r="19" spans="1:45" s="9" customFormat="1" ht="21.75" customHeight="1">
      <c r="A19" s="12"/>
      <c r="B19" s="159"/>
      <c r="C19" s="160"/>
      <c r="D19" s="160"/>
      <c r="E19" s="160"/>
      <c r="F19" s="160"/>
      <c r="G19" s="160"/>
      <c r="H19" s="160"/>
      <c r="I19" s="161"/>
      <c r="J19" s="126" t="s">
        <v>104</v>
      </c>
      <c r="K19" s="127"/>
      <c r="L19" s="130" t="s">
        <v>1044</v>
      </c>
      <c r="M19" s="130"/>
      <c r="N19" s="130"/>
      <c r="O19" s="130"/>
      <c r="P19" s="130"/>
      <c r="Q19" s="130"/>
      <c r="R19" s="130"/>
      <c r="S19" s="130"/>
      <c r="T19" s="130"/>
      <c r="U19" s="130"/>
      <c r="V19" s="130"/>
      <c r="W19" s="130"/>
      <c r="X19" s="130"/>
      <c r="Y19" s="130"/>
      <c r="Z19" s="130"/>
      <c r="AA19" s="130"/>
      <c r="AB19" s="130"/>
      <c r="AC19" s="130"/>
      <c r="AD19" s="130"/>
      <c r="AE19" s="130"/>
      <c r="AF19" s="130"/>
      <c r="AG19" s="130"/>
      <c r="AH19" s="130"/>
      <c r="AI19" s="130"/>
      <c r="AJ19" s="130"/>
      <c r="AK19" s="130"/>
      <c r="AL19" s="130"/>
      <c r="AM19" s="130"/>
      <c r="AN19" s="130"/>
      <c r="AO19" s="130"/>
      <c r="AP19" s="130"/>
      <c r="AQ19" s="130"/>
      <c r="AR19" s="131"/>
      <c r="AS19" s="42"/>
    </row>
    <row r="20" spans="1:45" ht="21.75" customHeight="1">
      <c r="A20" s="10"/>
      <c r="B20" s="135" t="s">
        <v>1041</v>
      </c>
      <c r="C20" s="136"/>
      <c r="D20" s="136"/>
      <c r="E20" s="136"/>
      <c r="F20" s="136"/>
      <c r="G20" s="136"/>
      <c r="H20" s="136"/>
      <c r="I20" s="137"/>
      <c r="J20" s="273" t="s">
        <v>146</v>
      </c>
      <c r="K20" s="274"/>
      <c r="L20" s="274"/>
      <c r="M20" s="199"/>
      <c r="N20" s="199"/>
      <c r="O20" s="199"/>
      <c r="P20" s="199"/>
      <c r="Q20" s="198" t="s">
        <v>147</v>
      </c>
      <c r="R20" s="198"/>
      <c r="S20" s="198"/>
      <c r="T20" s="286"/>
      <c r="U20" s="286"/>
      <c r="V20" s="198" t="s">
        <v>148</v>
      </c>
      <c r="W20" s="198"/>
      <c r="X20" s="198"/>
      <c r="Y20" s="110"/>
      <c r="Z20" s="256" t="s">
        <v>150</v>
      </c>
      <c r="AA20" s="256"/>
      <c r="AB20" s="256"/>
      <c r="AC20" s="111"/>
      <c r="AD20" s="256" t="s">
        <v>149</v>
      </c>
      <c r="AE20" s="256"/>
      <c r="AF20" s="199"/>
      <c r="AG20" s="199"/>
      <c r="AH20" s="199"/>
      <c r="AI20" s="199"/>
      <c r="AJ20" s="198" t="s">
        <v>147</v>
      </c>
      <c r="AK20" s="198"/>
      <c r="AL20" s="198"/>
      <c r="AM20" s="199"/>
      <c r="AN20" s="199"/>
      <c r="AO20" s="198" t="s">
        <v>148</v>
      </c>
      <c r="AP20" s="198"/>
      <c r="AQ20" s="198"/>
      <c r="AR20" s="112"/>
      <c r="AS20" s="15"/>
    </row>
    <row r="21" spans="1:45" ht="17.25" customHeight="1">
      <c r="A21" s="10"/>
      <c r="B21" s="132" t="s">
        <v>1040</v>
      </c>
      <c r="C21" s="133"/>
      <c r="D21" s="133"/>
      <c r="E21" s="133"/>
      <c r="F21" s="133"/>
      <c r="G21" s="133"/>
      <c r="H21" s="133"/>
      <c r="I21" s="134"/>
      <c r="J21" s="138"/>
      <c r="K21" s="139"/>
      <c r="L21" s="139"/>
      <c r="M21" s="139"/>
      <c r="N21" s="139"/>
      <c r="O21" s="139"/>
      <c r="P21" s="139"/>
      <c r="Q21" s="139"/>
      <c r="R21" s="139"/>
      <c r="S21" s="139"/>
      <c r="T21" s="139"/>
      <c r="U21" s="139"/>
      <c r="V21" s="139"/>
      <c r="W21" s="139"/>
      <c r="X21" s="139"/>
      <c r="Y21" s="139"/>
      <c r="Z21" s="139"/>
      <c r="AA21" s="139"/>
      <c r="AB21" s="139"/>
      <c r="AC21" s="139"/>
      <c r="AD21" s="139"/>
      <c r="AE21" s="139"/>
      <c r="AF21" s="139"/>
      <c r="AG21" s="139"/>
      <c r="AH21" s="139"/>
      <c r="AI21" s="139"/>
      <c r="AJ21" s="139"/>
      <c r="AK21" s="139"/>
      <c r="AL21" s="139"/>
      <c r="AM21" s="139"/>
      <c r="AN21" s="139"/>
      <c r="AO21" s="139"/>
      <c r="AP21" s="139"/>
      <c r="AQ21" s="139"/>
      <c r="AR21" s="140"/>
      <c r="AS21" s="15"/>
    </row>
    <row r="22" spans="1:45" ht="17.25" customHeight="1">
      <c r="A22" s="10"/>
      <c r="B22" s="132"/>
      <c r="C22" s="133"/>
      <c r="D22" s="133"/>
      <c r="E22" s="133"/>
      <c r="F22" s="133"/>
      <c r="G22" s="133"/>
      <c r="H22" s="133"/>
      <c r="I22" s="134"/>
      <c r="J22" s="141"/>
      <c r="K22" s="142"/>
      <c r="L22" s="142"/>
      <c r="M22" s="142"/>
      <c r="N22" s="142"/>
      <c r="O22" s="142"/>
      <c r="P22" s="142"/>
      <c r="Q22" s="142"/>
      <c r="R22" s="142"/>
      <c r="S22" s="142"/>
      <c r="T22" s="142"/>
      <c r="U22" s="142"/>
      <c r="V22" s="142"/>
      <c r="W22" s="142"/>
      <c r="X22" s="142"/>
      <c r="Y22" s="142"/>
      <c r="Z22" s="142"/>
      <c r="AA22" s="142"/>
      <c r="AB22" s="142"/>
      <c r="AC22" s="142"/>
      <c r="AD22" s="142"/>
      <c r="AE22" s="142"/>
      <c r="AF22" s="142"/>
      <c r="AG22" s="142"/>
      <c r="AH22" s="142"/>
      <c r="AI22" s="142"/>
      <c r="AJ22" s="142"/>
      <c r="AK22" s="142"/>
      <c r="AL22" s="142"/>
      <c r="AM22" s="142"/>
      <c r="AN22" s="142"/>
      <c r="AO22" s="142"/>
      <c r="AP22" s="142"/>
      <c r="AQ22" s="142"/>
      <c r="AR22" s="143"/>
      <c r="AS22" s="15"/>
    </row>
    <row r="23" spans="1:45" ht="22.5" customHeight="1">
      <c r="A23" s="10"/>
      <c r="B23" s="144" t="s">
        <v>1032</v>
      </c>
      <c r="C23" s="145"/>
      <c r="D23" s="145"/>
      <c r="E23" s="145"/>
      <c r="F23" s="145"/>
      <c r="G23" s="145"/>
      <c r="H23" s="145"/>
      <c r="I23" s="146"/>
      <c r="J23" s="124" t="s">
        <v>104</v>
      </c>
      <c r="K23" s="125"/>
      <c r="L23" s="181" t="s">
        <v>1064</v>
      </c>
      <c r="M23" s="181"/>
      <c r="N23" s="181"/>
      <c r="O23" s="181"/>
      <c r="P23" s="181"/>
      <c r="Q23" s="181"/>
      <c r="R23" s="181"/>
      <c r="S23" s="181"/>
      <c r="T23" s="181"/>
      <c r="U23" s="181"/>
      <c r="V23" s="181"/>
      <c r="W23" s="181"/>
      <c r="X23" s="181"/>
      <c r="Y23" s="181"/>
      <c r="Z23" s="181"/>
      <c r="AA23" s="181"/>
      <c r="AB23" s="181"/>
      <c r="AC23" s="83" t="s">
        <v>104</v>
      </c>
      <c r="AD23" s="181" t="s">
        <v>1062</v>
      </c>
      <c r="AE23" s="181"/>
      <c r="AF23" s="181"/>
      <c r="AG23" s="181"/>
      <c r="AH23" s="181"/>
      <c r="AI23" s="181"/>
      <c r="AJ23" s="181"/>
      <c r="AK23" s="181"/>
      <c r="AL23" s="181"/>
      <c r="AM23" s="181"/>
      <c r="AN23" s="181"/>
      <c r="AO23" s="181"/>
      <c r="AP23" s="181"/>
      <c r="AQ23" s="181"/>
      <c r="AR23" s="182"/>
      <c r="AS23" s="10"/>
    </row>
    <row r="24" spans="1:45" ht="22.5" customHeight="1">
      <c r="A24" s="10"/>
      <c r="B24" s="147"/>
      <c r="C24" s="148"/>
      <c r="D24" s="148"/>
      <c r="E24" s="148"/>
      <c r="F24" s="148"/>
      <c r="G24" s="148"/>
      <c r="H24" s="148"/>
      <c r="I24" s="149"/>
      <c r="J24" s="150" t="s">
        <v>104</v>
      </c>
      <c r="K24" s="151"/>
      <c r="L24" s="152" t="s">
        <v>109</v>
      </c>
      <c r="M24" s="152"/>
      <c r="N24" s="152"/>
      <c r="O24" s="152"/>
      <c r="P24" s="152"/>
      <c r="Q24" s="152"/>
      <c r="R24" s="152"/>
      <c r="S24" s="152"/>
      <c r="T24" s="152"/>
      <c r="U24" s="152"/>
      <c r="V24" s="152"/>
      <c r="W24" s="152"/>
      <c r="X24" s="152"/>
      <c r="Y24" s="152"/>
      <c r="Z24" s="152"/>
      <c r="AB24" s="86"/>
      <c r="AC24" s="81" t="s">
        <v>104</v>
      </c>
      <c r="AD24" s="152" t="s">
        <v>1063</v>
      </c>
      <c r="AE24" s="152"/>
      <c r="AF24" s="152"/>
      <c r="AG24" s="152"/>
      <c r="AH24" s="152"/>
      <c r="AI24" s="152"/>
      <c r="AJ24" s="152"/>
      <c r="AK24" s="152"/>
      <c r="AL24" s="152"/>
      <c r="AM24" s="152"/>
      <c r="AN24" s="152"/>
      <c r="AO24" s="152"/>
      <c r="AP24" s="152"/>
      <c r="AQ24" s="152"/>
      <c r="AR24" s="82"/>
      <c r="AS24" s="10"/>
    </row>
    <row r="25" spans="1:45" s="9" customFormat="1" ht="22.5" customHeight="1">
      <c r="A25" s="12"/>
      <c r="B25" s="173" t="s">
        <v>1033</v>
      </c>
      <c r="C25" s="174"/>
      <c r="D25" s="174"/>
      <c r="E25" s="174"/>
      <c r="F25" s="174"/>
      <c r="G25" s="174"/>
      <c r="H25" s="174"/>
      <c r="I25" s="175"/>
      <c r="J25" s="124" t="s">
        <v>104</v>
      </c>
      <c r="K25" s="125"/>
      <c r="L25" s="181" t="s">
        <v>1069</v>
      </c>
      <c r="M25" s="181"/>
      <c r="N25" s="181"/>
      <c r="O25" s="181"/>
      <c r="P25" s="181"/>
      <c r="Q25" s="181"/>
      <c r="R25" s="181"/>
      <c r="S25" s="181"/>
      <c r="T25" s="46" t="s">
        <v>104</v>
      </c>
      <c r="U25" s="258" t="s">
        <v>1070</v>
      </c>
      <c r="V25" s="258"/>
      <c r="W25" s="258"/>
      <c r="X25" s="258"/>
      <c r="Y25" s="258"/>
      <c r="Z25" s="258"/>
      <c r="AA25" s="258"/>
      <c r="AB25" s="258"/>
      <c r="AC25" s="258"/>
      <c r="AD25" s="258"/>
      <c r="AE25" s="125" t="s">
        <v>104</v>
      </c>
      <c r="AF25" s="125"/>
      <c r="AG25" s="181" t="s">
        <v>1071</v>
      </c>
      <c r="AH25" s="181"/>
      <c r="AI25" s="181"/>
      <c r="AJ25" s="181"/>
      <c r="AK25" s="181"/>
      <c r="AL25" s="181"/>
      <c r="AM25" s="181"/>
      <c r="AN25" s="181"/>
      <c r="AO25" s="181"/>
      <c r="AP25" s="181"/>
      <c r="AQ25" s="181"/>
      <c r="AR25" s="182"/>
      <c r="AS25" s="12"/>
    </row>
    <row r="26" spans="1:45" s="9" customFormat="1" ht="22.5" customHeight="1" thickBot="1">
      <c r="A26" s="12"/>
      <c r="B26" s="223"/>
      <c r="C26" s="224"/>
      <c r="D26" s="224"/>
      <c r="E26" s="224"/>
      <c r="F26" s="224"/>
      <c r="G26" s="224"/>
      <c r="H26" s="224"/>
      <c r="I26" s="225"/>
      <c r="J26" s="150" t="s">
        <v>104</v>
      </c>
      <c r="K26" s="151"/>
      <c r="L26" s="154" t="s">
        <v>1072</v>
      </c>
      <c r="M26" s="154"/>
      <c r="N26" s="154"/>
      <c r="O26" s="154"/>
      <c r="P26" s="154"/>
      <c r="Q26" s="154"/>
      <c r="R26" s="154"/>
      <c r="S26" s="154"/>
      <c r="T26" s="154"/>
      <c r="U26" s="154"/>
      <c r="V26" s="151" t="s">
        <v>1194</v>
      </c>
      <c r="W26" s="151"/>
      <c r="X26" s="154" t="s">
        <v>1073</v>
      </c>
      <c r="Y26" s="154"/>
      <c r="Z26" s="154"/>
      <c r="AA26" s="154"/>
      <c r="AB26" s="154"/>
      <c r="AC26" s="154"/>
      <c r="AD26" s="154"/>
      <c r="AE26" s="151" t="s">
        <v>104</v>
      </c>
      <c r="AF26" s="151"/>
      <c r="AG26" s="155" t="s">
        <v>1074</v>
      </c>
      <c r="AH26" s="155"/>
      <c r="AI26" s="155"/>
      <c r="AJ26" s="155"/>
      <c r="AK26" s="84" t="s">
        <v>24</v>
      </c>
      <c r="AL26" s="203"/>
      <c r="AM26" s="203"/>
      <c r="AN26" s="203"/>
      <c r="AO26" s="203"/>
      <c r="AP26" s="203"/>
      <c r="AQ26" s="203"/>
      <c r="AR26" s="85" t="s">
        <v>105</v>
      </c>
      <c r="AS26" s="12"/>
    </row>
    <row r="27" spans="1:45" ht="27" customHeight="1" thickBot="1">
      <c r="A27" s="43"/>
      <c r="B27" s="122" t="s">
        <v>1186</v>
      </c>
      <c r="C27" s="123"/>
      <c r="D27" s="123"/>
      <c r="E27" s="123"/>
      <c r="F27" s="123"/>
      <c r="G27" s="123"/>
      <c r="H27" s="123"/>
      <c r="I27" s="123"/>
      <c r="J27" s="123"/>
      <c r="K27" s="123"/>
      <c r="L27" s="123"/>
      <c r="M27" s="123"/>
      <c r="N27" s="123"/>
      <c r="O27" s="123"/>
      <c r="P27" s="123"/>
      <c r="Q27" s="123"/>
      <c r="R27" s="123"/>
      <c r="S27" s="123"/>
      <c r="T27" s="123"/>
      <c r="U27" s="123"/>
      <c r="V27" s="123"/>
      <c r="W27" s="123"/>
      <c r="X27" s="123"/>
      <c r="Y27" s="123"/>
      <c r="Z27" s="123"/>
      <c r="AA27" s="123"/>
      <c r="AB27" s="123"/>
      <c r="AC27" s="123"/>
      <c r="AD27" s="123"/>
      <c r="AE27" s="123"/>
      <c r="AF27" s="123"/>
      <c r="AG27" s="123"/>
      <c r="AH27" s="123"/>
      <c r="AI27" s="123"/>
      <c r="AJ27" s="123"/>
      <c r="AK27" s="123"/>
      <c r="AL27" s="123"/>
      <c r="AM27" s="123"/>
      <c r="AN27" s="123"/>
      <c r="AO27" s="123"/>
      <c r="AP27" s="123"/>
      <c r="AQ27" s="123"/>
      <c r="AR27" s="123"/>
      <c r="AS27" s="44"/>
    </row>
    <row r="28" spans="1:45" ht="25.5" customHeight="1">
      <c r="A28" s="10"/>
      <c r="B28" s="156" t="s">
        <v>85</v>
      </c>
      <c r="C28" s="157"/>
      <c r="D28" s="157"/>
      <c r="E28" s="157"/>
      <c r="F28" s="158"/>
      <c r="G28" s="164"/>
      <c r="H28" s="165"/>
      <c r="I28" s="165"/>
      <c r="J28" s="165"/>
      <c r="K28" s="165"/>
      <c r="L28" s="165"/>
      <c r="M28" s="165"/>
      <c r="N28" s="165"/>
      <c r="O28" s="165"/>
      <c r="P28" s="162" t="s">
        <v>86</v>
      </c>
      <c r="Q28" s="157"/>
      <c r="R28" s="158"/>
      <c r="S28" s="168"/>
      <c r="T28" s="168"/>
      <c r="U28" s="168"/>
      <c r="V28" s="168"/>
      <c r="W28" s="168"/>
      <c r="X28" s="162" t="s">
        <v>81</v>
      </c>
      <c r="Y28" s="157"/>
      <c r="Z28" s="157"/>
      <c r="AA28" s="158"/>
      <c r="AB28" s="289"/>
      <c r="AC28" s="290"/>
      <c r="AD28" s="290"/>
      <c r="AE28" s="108" t="s">
        <v>3</v>
      </c>
      <c r="AF28" s="172"/>
      <c r="AG28" s="172"/>
      <c r="AH28" s="108" t="s">
        <v>26</v>
      </c>
      <c r="AI28" s="288"/>
      <c r="AJ28" s="288"/>
      <c r="AK28" s="109" t="s">
        <v>123</v>
      </c>
      <c r="AL28" s="162" t="s">
        <v>87</v>
      </c>
      <c r="AM28" s="157"/>
      <c r="AN28" s="158"/>
      <c r="AO28" s="300"/>
      <c r="AP28" s="300"/>
      <c r="AQ28" s="300"/>
      <c r="AR28" s="301"/>
      <c r="AS28" s="15"/>
    </row>
    <row r="29" spans="1:45" ht="9" customHeight="1">
      <c r="A29" s="10"/>
      <c r="B29" s="159"/>
      <c r="C29" s="160"/>
      <c r="D29" s="160"/>
      <c r="E29" s="160"/>
      <c r="F29" s="161"/>
      <c r="G29" s="166"/>
      <c r="H29" s="167"/>
      <c r="I29" s="167"/>
      <c r="J29" s="167"/>
      <c r="K29" s="167"/>
      <c r="L29" s="167"/>
      <c r="M29" s="167"/>
      <c r="N29" s="167"/>
      <c r="O29" s="167"/>
      <c r="P29" s="163"/>
      <c r="Q29" s="160"/>
      <c r="R29" s="161"/>
      <c r="S29" s="169"/>
      <c r="T29" s="169"/>
      <c r="U29" s="169"/>
      <c r="V29" s="169"/>
      <c r="W29" s="169"/>
      <c r="X29" s="163"/>
      <c r="Y29" s="160"/>
      <c r="Z29" s="160"/>
      <c r="AA29" s="161"/>
      <c r="AB29" s="170"/>
      <c r="AC29" s="171"/>
      <c r="AD29" s="304" t="s">
        <v>124</v>
      </c>
      <c r="AE29" s="304"/>
      <c r="AF29" s="304"/>
      <c r="AG29" s="304" t="s">
        <v>125</v>
      </c>
      <c r="AH29" s="304"/>
      <c r="AI29" s="304"/>
      <c r="AJ29" s="297" t="s">
        <v>126</v>
      </c>
      <c r="AK29" s="298"/>
      <c r="AL29" s="163"/>
      <c r="AM29" s="160"/>
      <c r="AN29" s="161"/>
      <c r="AO29" s="302"/>
      <c r="AP29" s="302"/>
      <c r="AQ29" s="302"/>
      <c r="AR29" s="303"/>
      <c r="AS29" s="15"/>
    </row>
    <row r="30" spans="1:45" ht="34.5" customHeight="1">
      <c r="A30" s="10"/>
      <c r="B30" s="159" t="s">
        <v>88</v>
      </c>
      <c r="C30" s="160"/>
      <c r="D30" s="160"/>
      <c r="E30" s="160"/>
      <c r="F30" s="161"/>
      <c r="G30" s="200"/>
      <c r="H30" s="201"/>
      <c r="I30" s="201"/>
      <c r="J30" s="201"/>
      <c r="K30" s="201"/>
      <c r="L30" s="201"/>
      <c r="M30" s="201"/>
      <c r="N30" s="201"/>
      <c r="O30" s="201"/>
      <c r="P30" s="201"/>
      <c r="Q30" s="201"/>
      <c r="R30" s="201"/>
      <c r="S30" s="201"/>
      <c r="T30" s="201"/>
      <c r="U30" s="201"/>
      <c r="V30" s="201"/>
      <c r="W30" s="201"/>
      <c r="X30" s="201"/>
      <c r="Y30" s="201"/>
      <c r="Z30" s="201"/>
      <c r="AA30" s="201"/>
      <c r="AB30" s="201"/>
      <c r="AC30" s="201"/>
      <c r="AD30" s="202"/>
      <c r="AE30" s="255" t="s">
        <v>89</v>
      </c>
      <c r="AF30" s="256"/>
      <c r="AG30" s="256"/>
      <c r="AH30" s="256"/>
      <c r="AI30" s="257"/>
      <c r="AJ30" s="291"/>
      <c r="AK30" s="291"/>
      <c r="AL30" s="291"/>
      <c r="AM30" s="291"/>
      <c r="AN30" s="291"/>
      <c r="AO30" s="291"/>
      <c r="AP30" s="291"/>
      <c r="AQ30" s="291"/>
      <c r="AR30" s="292"/>
      <c r="AS30" s="10"/>
    </row>
    <row r="31" spans="1:45" ht="34.5" customHeight="1" thickBot="1">
      <c r="A31" s="10"/>
      <c r="B31" s="287" t="s">
        <v>95</v>
      </c>
      <c r="C31" s="205"/>
      <c r="D31" s="205"/>
      <c r="E31" s="205"/>
      <c r="F31" s="206"/>
      <c r="G31" s="207"/>
      <c r="H31" s="208"/>
      <c r="I31" s="208"/>
      <c r="J31" s="208"/>
      <c r="K31" s="208"/>
      <c r="L31" s="208"/>
      <c r="M31" s="208"/>
      <c r="N31" s="208"/>
      <c r="O31" s="209"/>
      <c r="P31" s="204" t="s">
        <v>91</v>
      </c>
      <c r="Q31" s="205"/>
      <c r="R31" s="205"/>
      <c r="S31" s="205"/>
      <c r="T31" s="206"/>
      <c r="U31" s="213"/>
      <c r="V31" s="214"/>
      <c r="W31" s="214"/>
      <c r="X31" s="214"/>
      <c r="Y31" s="214"/>
      <c r="Z31" s="214"/>
      <c r="AA31" s="214"/>
      <c r="AB31" s="214"/>
      <c r="AC31" s="214"/>
      <c r="AD31" s="215"/>
      <c r="AE31" s="204" t="s">
        <v>96</v>
      </c>
      <c r="AF31" s="205"/>
      <c r="AG31" s="205"/>
      <c r="AH31" s="205"/>
      <c r="AI31" s="206"/>
      <c r="AJ31" s="210"/>
      <c r="AK31" s="211"/>
      <c r="AL31" s="211"/>
      <c r="AM31" s="211"/>
      <c r="AN31" s="211"/>
      <c r="AO31" s="211"/>
      <c r="AP31" s="211"/>
      <c r="AQ31" s="211"/>
      <c r="AR31" s="212"/>
      <c r="AS31" s="27"/>
    </row>
    <row r="32" spans="1:45" ht="25.5" customHeight="1" thickBot="1">
      <c r="A32" s="10"/>
      <c r="B32" s="153" t="s">
        <v>92</v>
      </c>
      <c r="C32" s="153"/>
      <c r="D32" s="153"/>
      <c r="E32" s="153"/>
      <c r="F32" s="153"/>
      <c r="G32" s="153"/>
      <c r="H32" s="153"/>
      <c r="I32" s="153"/>
      <c r="J32" s="153"/>
      <c r="K32" s="30"/>
      <c r="L32" s="30"/>
      <c r="M32" s="30"/>
      <c r="N32" s="30"/>
      <c r="O32" s="30"/>
      <c r="P32" s="30"/>
      <c r="Q32" s="30"/>
      <c r="R32" s="30"/>
      <c r="S32" s="30"/>
      <c r="T32" s="30"/>
      <c r="U32" s="30"/>
      <c r="V32" s="30"/>
      <c r="W32" s="30"/>
      <c r="X32" s="30"/>
      <c r="Y32" s="30"/>
      <c r="Z32" s="30"/>
      <c r="AA32" s="30"/>
      <c r="AB32" s="96"/>
      <c r="AC32" s="96"/>
      <c r="AD32" s="96"/>
      <c r="AE32" s="96"/>
      <c r="AF32" s="96"/>
      <c r="AG32" s="96"/>
      <c r="AH32" s="96"/>
      <c r="AI32" s="96"/>
      <c r="AJ32" s="96"/>
      <c r="AK32" s="96"/>
      <c r="AL32" s="30"/>
      <c r="AM32" s="30"/>
      <c r="AN32" s="30"/>
      <c r="AO32" s="30"/>
      <c r="AP32" s="30"/>
      <c r="AQ32" s="30"/>
      <c r="AR32" s="30"/>
      <c r="AS32" s="30"/>
    </row>
    <row r="33" spans="1:47" ht="25.5" customHeight="1">
      <c r="A33" s="10"/>
      <c r="B33" s="156" t="s">
        <v>85</v>
      </c>
      <c r="C33" s="157"/>
      <c r="D33" s="157"/>
      <c r="E33" s="157"/>
      <c r="F33" s="158"/>
      <c r="G33" s="164"/>
      <c r="H33" s="165"/>
      <c r="I33" s="165"/>
      <c r="J33" s="165"/>
      <c r="K33" s="165"/>
      <c r="L33" s="165"/>
      <c r="M33" s="165"/>
      <c r="N33" s="165"/>
      <c r="O33" s="165"/>
      <c r="P33" s="162" t="s">
        <v>1035</v>
      </c>
      <c r="Q33" s="157"/>
      <c r="R33" s="158"/>
      <c r="S33" s="168"/>
      <c r="T33" s="168"/>
      <c r="U33" s="168"/>
      <c r="V33" s="168"/>
      <c r="W33" s="168"/>
      <c r="X33" s="162" t="s">
        <v>81</v>
      </c>
      <c r="Y33" s="157"/>
      <c r="Z33" s="157"/>
      <c r="AA33" s="158"/>
      <c r="AB33" s="295"/>
      <c r="AC33" s="296"/>
      <c r="AD33" s="296"/>
      <c r="AE33" s="114" t="s">
        <v>3</v>
      </c>
      <c r="AF33" s="299"/>
      <c r="AG33" s="299"/>
      <c r="AH33" s="114" t="s">
        <v>26</v>
      </c>
      <c r="AI33" s="294"/>
      <c r="AJ33" s="294"/>
      <c r="AK33" s="113" t="s">
        <v>123</v>
      </c>
      <c r="AL33" s="162" t="s">
        <v>87</v>
      </c>
      <c r="AM33" s="157"/>
      <c r="AN33" s="158"/>
      <c r="AO33" s="300"/>
      <c r="AP33" s="300"/>
      <c r="AQ33" s="300"/>
      <c r="AR33" s="301"/>
      <c r="AS33" s="15"/>
    </row>
    <row r="34" spans="1:47" ht="9" customHeight="1">
      <c r="A34" s="10"/>
      <c r="B34" s="159"/>
      <c r="C34" s="160"/>
      <c r="D34" s="160"/>
      <c r="E34" s="160"/>
      <c r="F34" s="161"/>
      <c r="G34" s="166"/>
      <c r="H34" s="167"/>
      <c r="I34" s="167"/>
      <c r="J34" s="167"/>
      <c r="K34" s="167"/>
      <c r="L34" s="167"/>
      <c r="M34" s="167"/>
      <c r="N34" s="167"/>
      <c r="O34" s="167"/>
      <c r="P34" s="163"/>
      <c r="Q34" s="160"/>
      <c r="R34" s="161"/>
      <c r="S34" s="169"/>
      <c r="T34" s="169"/>
      <c r="U34" s="169"/>
      <c r="V34" s="169"/>
      <c r="W34" s="169"/>
      <c r="X34" s="163"/>
      <c r="Y34" s="160"/>
      <c r="Z34" s="160"/>
      <c r="AA34" s="161"/>
      <c r="AB34" s="170"/>
      <c r="AC34" s="171"/>
      <c r="AD34" s="304" t="s">
        <v>124</v>
      </c>
      <c r="AE34" s="304"/>
      <c r="AF34" s="304"/>
      <c r="AG34" s="304" t="s">
        <v>125</v>
      </c>
      <c r="AH34" s="304"/>
      <c r="AI34" s="304"/>
      <c r="AJ34" s="297" t="s">
        <v>126</v>
      </c>
      <c r="AK34" s="298"/>
      <c r="AL34" s="163"/>
      <c r="AM34" s="160"/>
      <c r="AN34" s="161"/>
      <c r="AO34" s="302"/>
      <c r="AP34" s="302"/>
      <c r="AQ34" s="302"/>
      <c r="AR34" s="303"/>
      <c r="AS34" s="15"/>
    </row>
    <row r="35" spans="1:47" ht="34.5" customHeight="1" thickBot="1">
      <c r="A35" s="10"/>
      <c r="B35" s="223" t="s">
        <v>90</v>
      </c>
      <c r="C35" s="224"/>
      <c r="D35" s="224"/>
      <c r="E35" s="224"/>
      <c r="F35" s="225"/>
      <c r="G35" s="207"/>
      <c r="H35" s="208"/>
      <c r="I35" s="208"/>
      <c r="J35" s="208"/>
      <c r="K35" s="208"/>
      <c r="L35" s="208"/>
      <c r="M35" s="208"/>
      <c r="N35" s="208"/>
      <c r="O35" s="209"/>
      <c r="P35" s="204" t="s">
        <v>89</v>
      </c>
      <c r="Q35" s="205"/>
      <c r="R35" s="205"/>
      <c r="S35" s="205"/>
      <c r="T35" s="206"/>
      <c r="U35" s="210"/>
      <c r="V35" s="211"/>
      <c r="W35" s="211"/>
      <c r="X35" s="211"/>
      <c r="Y35" s="211"/>
      <c r="Z35" s="211"/>
      <c r="AA35" s="211"/>
      <c r="AB35" s="211"/>
      <c r="AC35" s="218"/>
      <c r="AD35" s="204" t="s">
        <v>93</v>
      </c>
      <c r="AE35" s="205"/>
      <c r="AF35" s="205"/>
      <c r="AG35" s="205"/>
      <c r="AH35" s="206"/>
      <c r="AI35" s="216"/>
      <c r="AJ35" s="217"/>
      <c r="AK35" s="217"/>
      <c r="AL35" s="217"/>
      <c r="AM35" s="217"/>
      <c r="AN35" s="217"/>
      <c r="AO35" s="120"/>
      <c r="AP35" s="120"/>
      <c r="AQ35" s="120"/>
      <c r="AR35" s="121"/>
      <c r="AS35" s="10"/>
    </row>
    <row r="36" spans="1:47" ht="17.25" customHeight="1">
      <c r="A36" s="10"/>
      <c r="B36" s="7" t="s">
        <v>1187</v>
      </c>
      <c r="C36"/>
      <c r="D36"/>
      <c r="E36"/>
      <c r="F36"/>
      <c r="G36"/>
      <c r="H36"/>
      <c r="I36"/>
      <c r="J36"/>
      <c r="K36"/>
      <c r="L36"/>
      <c r="M36"/>
      <c r="N36"/>
      <c r="O36"/>
      <c r="P36"/>
      <c r="Q36"/>
      <c r="R36"/>
      <c r="S36"/>
      <c r="T36"/>
      <c r="U36"/>
      <c r="V36"/>
      <c r="W36"/>
      <c r="X36"/>
      <c r="Y36"/>
      <c r="Z36"/>
      <c r="AA36"/>
      <c r="AB36"/>
      <c r="AC36"/>
      <c r="AD36"/>
      <c r="AE36"/>
      <c r="AF36"/>
      <c r="AG36"/>
      <c r="AH36"/>
      <c r="AI36"/>
      <c r="AJ36"/>
      <c r="AL36"/>
      <c r="AM36"/>
      <c r="AN36"/>
      <c r="AO36"/>
      <c r="AP36"/>
      <c r="AQ36"/>
      <c r="AR36"/>
      <c r="AS36"/>
    </row>
    <row r="37" spans="1:47" ht="17.25" customHeight="1">
      <c r="A37" s="10"/>
      <c r="C37"/>
      <c r="D37"/>
      <c r="E37"/>
      <c r="F37"/>
      <c r="G37"/>
      <c r="H37"/>
      <c r="I37"/>
      <c r="J37"/>
      <c r="K37"/>
      <c r="L37"/>
      <c r="M37"/>
      <c r="N37"/>
      <c r="O37"/>
      <c r="P37"/>
      <c r="Q37"/>
      <c r="R37"/>
      <c r="S37"/>
      <c r="T37"/>
      <c r="U37"/>
      <c r="V37"/>
      <c r="W37"/>
      <c r="X37"/>
      <c r="Y37"/>
      <c r="Z37"/>
      <c r="AA37"/>
      <c r="AB37"/>
      <c r="AC37"/>
      <c r="AD37"/>
      <c r="AE37"/>
      <c r="AF37"/>
      <c r="AG37"/>
      <c r="AH37"/>
      <c r="AI37"/>
      <c r="AJ37"/>
      <c r="AL37"/>
      <c r="AM37"/>
      <c r="AN37"/>
      <c r="AO37"/>
      <c r="AP37"/>
      <c r="AQ37"/>
      <c r="AR37"/>
      <c r="AS37"/>
    </row>
    <row r="38" spans="1:47" ht="9" customHeight="1">
      <c r="A38" s="10"/>
      <c r="C38"/>
      <c r="D38"/>
      <c r="E38"/>
      <c r="F38"/>
      <c r="G38"/>
      <c r="H38"/>
      <c r="I38"/>
      <c r="J38"/>
      <c r="K38"/>
      <c r="L38"/>
      <c r="M38"/>
      <c r="N38"/>
      <c r="O38"/>
      <c r="P38"/>
      <c r="Q38"/>
      <c r="R38"/>
      <c r="S38"/>
      <c r="T38"/>
      <c r="U38"/>
      <c r="V38"/>
      <c r="W38"/>
      <c r="X38"/>
      <c r="Y38"/>
      <c r="Z38"/>
      <c r="AA38"/>
      <c r="AB38"/>
      <c r="AC38"/>
      <c r="AD38"/>
      <c r="AE38"/>
      <c r="AF38"/>
      <c r="AG38"/>
      <c r="AH38"/>
      <c r="AI38"/>
      <c r="AJ38"/>
      <c r="AL38"/>
      <c r="AM38"/>
      <c r="AN38"/>
      <c r="AO38"/>
      <c r="AP38"/>
      <c r="AQ38"/>
      <c r="AR38"/>
      <c r="AS38"/>
    </row>
    <row r="39" spans="1:47" ht="30" customHeight="1">
      <c r="B39" s="221" t="s">
        <v>94</v>
      </c>
      <c r="C39" s="222"/>
      <c r="D39" s="222"/>
      <c r="E39" s="222"/>
      <c r="F39" s="222"/>
      <c r="G39" s="222"/>
      <c r="H39" s="220"/>
      <c r="I39" s="220"/>
      <c r="J39" s="220"/>
      <c r="K39" s="220"/>
      <c r="L39" s="220"/>
      <c r="M39" s="220"/>
      <c r="N39" s="220"/>
      <c r="O39" s="220"/>
      <c r="P39" s="220"/>
      <c r="Q39" s="220"/>
      <c r="R39" s="220"/>
      <c r="S39" s="220"/>
      <c r="T39" s="220"/>
      <c r="U39" s="220"/>
      <c r="V39" s="220"/>
      <c r="X39" s="219" t="s">
        <v>27</v>
      </c>
      <c r="Y39" s="219"/>
      <c r="Z39" s="219"/>
      <c r="AA39" s="219"/>
      <c r="AB39" s="219"/>
      <c r="AC39" s="219"/>
      <c r="AD39" s="195"/>
      <c r="AE39" s="195"/>
      <c r="AF39" s="195"/>
      <c r="AG39" s="52" t="s">
        <v>142</v>
      </c>
      <c r="AH39" s="6"/>
      <c r="AI39" s="6"/>
      <c r="AJ39" s="196"/>
      <c r="AK39" s="196"/>
      <c r="AL39" s="53" t="s">
        <v>143</v>
      </c>
      <c r="AM39" s="6"/>
      <c r="AN39" s="6"/>
      <c r="AO39" s="195"/>
      <c r="AP39" s="195"/>
      <c r="AQ39" s="52" t="s">
        <v>144</v>
      </c>
      <c r="AR39" s="6"/>
      <c r="AS39" s="27"/>
      <c r="AT39" s="27"/>
      <c r="AU39" s="27"/>
    </row>
    <row r="40" spans="1:47" ht="10.5" customHeight="1"/>
    <row r="41" spans="1:47" ht="24.75" customHeight="1"/>
    <row r="42" spans="1:47" ht="15" customHeight="1"/>
    <row r="43" spans="1:47" ht="15" customHeight="1">
      <c r="A43" s="33"/>
    </row>
    <row r="44" spans="1:47" s="9" customFormat="1" ht="10.5" customHeight="1"/>
    <row r="45" spans="1:47" ht="16.5" customHeight="1">
      <c r="S45" s="9"/>
      <c r="AC45" s="9"/>
      <c r="AK45" s="20"/>
      <c r="AM45" s="17"/>
    </row>
    <row r="46" spans="1:47" s="9" customFormat="1" ht="10.5" customHeight="1"/>
    <row r="47" spans="1:47" s="17" customFormat="1" ht="22.5" customHeight="1">
      <c r="O47" s="5"/>
      <c r="P47" s="5"/>
      <c r="Q47" s="5"/>
      <c r="R47" s="5"/>
      <c r="S47" s="5"/>
      <c r="T47" s="9"/>
      <c r="U47" s="5"/>
      <c r="V47" s="5"/>
      <c r="W47" s="5"/>
      <c r="X47" s="5"/>
      <c r="Z47" s="5"/>
      <c r="AA47" s="5"/>
      <c r="AD47" s="9"/>
    </row>
    <row r="48" spans="1:47" s="17" customFormat="1" ht="12" customHeight="1">
      <c r="O48" s="5"/>
      <c r="P48" s="5"/>
      <c r="Q48" s="5"/>
      <c r="R48" s="5"/>
      <c r="S48" s="5"/>
      <c r="T48" s="9"/>
      <c r="U48" s="5"/>
      <c r="V48" s="5"/>
      <c r="W48" s="5"/>
      <c r="X48" s="5"/>
      <c r="Z48" s="5"/>
      <c r="AA48" s="5"/>
      <c r="AD48" s="9"/>
    </row>
    <row r="49" spans="15:40" ht="16.5" customHeight="1">
      <c r="O49" s="5"/>
      <c r="S49" s="20"/>
      <c r="AK49" s="20"/>
    </row>
    <row r="50" spans="15:40" s="9" customFormat="1" ht="10.5" customHeight="1"/>
    <row r="51" spans="15:40" s="17" customFormat="1" ht="10.5" customHeight="1"/>
    <row r="52" spans="15:40" ht="15" customHeight="1"/>
    <row r="53" spans="15:40" s="9" customFormat="1" ht="10.5" customHeight="1"/>
    <row r="54" spans="15:40" ht="15" customHeight="1"/>
    <row r="55" spans="15:40" s="9" customFormat="1" ht="10.5" customHeight="1"/>
    <row r="56" spans="15:40" ht="21" customHeight="1"/>
    <row r="57" spans="15:40" ht="15" customHeight="1"/>
    <row r="58" spans="15:40" ht="19.5" customHeight="1"/>
    <row r="59" spans="15:40" s="20" customFormat="1" ht="23.25" customHeight="1"/>
    <row r="60" spans="15:40" ht="13.5" customHeight="1"/>
    <row r="61" spans="15:40" ht="18.75" customHeight="1">
      <c r="Z61" s="194"/>
      <c r="AA61" s="194"/>
      <c r="AB61" s="194"/>
      <c r="AC61" s="194"/>
      <c r="AF61" s="194"/>
      <c r="AG61" s="194"/>
      <c r="AL61" s="194"/>
      <c r="AM61" s="194"/>
    </row>
    <row r="62" spans="15:40" s="9" customFormat="1" ht="10.5" customHeight="1">
      <c r="U62" s="185"/>
      <c r="V62" s="185"/>
      <c r="W62" s="185"/>
      <c r="X62" s="185"/>
      <c r="Z62" s="185"/>
      <c r="AA62" s="185"/>
      <c r="AB62" s="185"/>
      <c r="AC62" s="185"/>
      <c r="AE62" s="185"/>
      <c r="AF62" s="185"/>
      <c r="AG62" s="185"/>
      <c r="AH62" s="185"/>
      <c r="AI62" s="29"/>
      <c r="AK62" s="185"/>
      <c r="AL62" s="185"/>
      <c r="AM62" s="185"/>
      <c r="AN62" s="185"/>
    </row>
    <row r="63" spans="15:40" ht="15" customHeight="1"/>
    <row r="64" spans="15:40" ht="15" customHeight="1"/>
    <row r="65" s="9" customFormat="1" ht="10.5" customHeight="1"/>
  </sheetData>
  <sheetProtection sheet="1" formatCells="0" selectLockedCells="1"/>
  <mergeCells count="170">
    <mergeCell ref="L25:S25"/>
    <mergeCell ref="AG25:AR25"/>
    <mergeCell ref="AI33:AJ33"/>
    <mergeCell ref="AB33:AD33"/>
    <mergeCell ref="X28:AA29"/>
    <mergeCell ref="AJ29:AK29"/>
    <mergeCell ref="AF33:AG33"/>
    <mergeCell ref="S33:W34"/>
    <mergeCell ref="X33:AA34"/>
    <mergeCell ref="AO33:AR34"/>
    <mergeCell ref="AD34:AF34"/>
    <mergeCell ref="AG34:AI34"/>
    <mergeCell ref="AJ34:AK34"/>
    <mergeCell ref="AL28:AN29"/>
    <mergeCell ref="AO28:AR29"/>
    <mergeCell ref="AB34:AC34"/>
    <mergeCell ref="AD29:AF29"/>
    <mergeCell ref="AG29:AI29"/>
    <mergeCell ref="AE30:AI30"/>
    <mergeCell ref="B31:F31"/>
    <mergeCell ref="P31:T31"/>
    <mergeCell ref="AI28:AJ28"/>
    <mergeCell ref="AB28:AD28"/>
    <mergeCell ref="B30:F30"/>
    <mergeCell ref="AJ30:AR30"/>
    <mergeCell ref="B9:G10"/>
    <mergeCell ref="H9:J9"/>
    <mergeCell ref="L9:M9"/>
    <mergeCell ref="O9:P9"/>
    <mergeCell ref="R9:W10"/>
    <mergeCell ref="W17:AF17"/>
    <mergeCell ref="V26:W26"/>
    <mergeCell ref="J16:K16"/>
    <mergeCell ref="AD20:AE20"/>
    <mergeCell ref="Z20:AB20"/>
    <mergeCell ref="J20:L20"/>
    <mergeCell ref="M20:P20"/>
    <mergeCell ref="Q20:S20"/>
    <mergeCell ref="V20:X20"/>
    <mergeCell ref="AE25:AF25"/>
    <mergeCell ref="W16:AF16"/>
    <mergeCell ref="T20:U20"/>
    <mergeCell ref="J10:L10"/>
    <mergeCell ref="J25:K25"/>
    <mergeCell ref="B25:I26"/>
    <mergeCell ref="J23:K23"/>
    <mergeCell ref="U25:AD25"/>
    <mergeCell ref="L16:T16"/>
    <mergeCell ref="AD23:AR23"/>
    <mergeCell ref="X9:Y10"/>
    <mergeCell ref="Z9:AC10"/>
    <mergeCell ref="AD9:AE10"/>
    <mergeCell ref="AF9:AJ10"/>
    <mergeCell ref="H12:O12"/>
    <mergeCell ref="H11:AR11"/>
    <mergeCell ref="P13:T13"/>
    <mergeCell ref="AK6:AR10"/>
    <mergeCell ref="U12:AC12"/>
    <mergeCell ref="AD12:AH12"/>
    <mergeCell ref="AI12:AR12"/>
    <mergeCell ref="X8:AJ8"/>
    <mergeCell ref="H10:I10"/>
    <mergeCell ref="M10:O10"/>
    <mergeCell ref="P10:Q10"/>
    <mergeCell ref="P12:T12"/>
    <mergeCell ref="AI13:AK13"/>
    <mergeCell ref="AM13:AN13"/>
    <mergeCell ref="AP13:AR13"/>
    <mergeCell ref="Y13:Z13"/>
    <mergeCell ref="AB13:AC13"/>
    <mergeCell ref="B11:G11"/>
    <mergeCell ref="B13:G13"/>
    <mergeCell ref="B12:G12"/>
    <mergeCell ref="H13:O13"/>
    <mergeCell ref="U13:W13"/>
    <mergeCell ref="AL14:AM15"/>
    <mergeCell ref="AI14:AJ15"/>
    <mergeCell ref="AF14:AF15"/>
    <mergeCell ref="AK14:AK15"/>
    <mergeCell ref="AG14:AH15"/>
    <mergeCell ref="AD14:AE15"/>
    <mergeCell ref="AA14:AA15"/>
    <mergeCell ref="AB14:AC15"/>
    <mergeCell ref="AD13:AH13"/>
    <mergeCell ref="AP14:AP15"/>
    <mergeCell ref="Q3:AB3"/>
    <mergeCell ref="B5:I5"/>
    <mergeCell ref="B6:G7"/>
    <mergeCell ref="H6:N6"/>
    <mergeCell ref="H7:N7"/>
    <mergeCell ref="O6:AJ6"/>
    <mergeCell ref="O7:AJ7"/>
    <mergeCell ref="P4:AC4"/>
    <mergeCell ref="B8:G8"/>
    <mergeCell ref="H8:Q8"/>
    <mergeCell ref="R8:W8"/>
    <mergeCell ref="AF61:AG61"/>
    <mergeCell ref="AI35:AN35"/>
    <mergeCell ref="U35:AC35"/>
    <mergeCell ref="X39:AC39"/>
    <mergeCell ref="H39:V39"/>
    <mergeCell ref="B39:G39"/>
    <mergeCell ref="B35:F35"/>
    <mergeCell ref="G35:O35"/>
    <mergeCell ref="B33:F34"/>
    <mergeCell ref="G33:O34"/>
    <mergeCell ref="P33:R34"/>
    <mergeCell ref="AL33:AN34"/>
    <mergeCell ref="AL61:AM61"/>
    <mergeCell ref="U62:X62"/>
    <mergeCell ref="Z62:AC62"/>
    <mergeCell ref="AE62:AH62"/>
    <mergeCell ref="AK62:AN62"/>
    <mergeCell ref="Z61:AC61"/>
    <mergeCell ref="AD39:AF39"/>
    <mergeCell ref="AJ39:AK39"/>
    <mergeCell ref="AO39:AP39"/>
    <mergeCell ref="AI17:AR17"/>
    <mergeCell ref="AO20:AQ20"/>
    <mergeCell ref="AJ20:AL20"/>
    <mergeCell ref="AF20:AI20"/>
    <mergeCell ref="AM20:AN20"/>
    <mergeCell ref="G30:AD30"/>
    <mergeCell ref="AL26:AQ26"/>
    <mergeCell ref="AD24:AQ24"/>
    <mergeCell ref="L23:AB23"/>
    <mergeCell ref="AD35:AH35"/>
    <mergeCell ref="P35:T35"/>
    <mergeCell ref="AE31:AI31"/>
    <mergeCell ref="G31:O31"/>
    <mergeCell ref="AJ31:AR31"/>
    <mergeCell ref="U31:AD31"/>
    <mergeCell ref="B18:I19"/>
    <mergeCell ref="J17:K17"/>
    <mergeCell ref="B14:K15"/>
    <mergeCell ref="B16:I17"/>
    <mergeCell ref="AN14:AO15"/>
    <mergeCell ref="AI16:AR16"/>
    <mergeCell ref="AQ14:AR15"/>
    <mergeCell ref="AG16:AH16"/>
    <mergeCell ref="AG17:AH17"/>
    <mergeCell ref="U17:V17"/>
    <mergeCell ref="L17:T17"/>
    <mergeCell ref="U16:V16"/>
    <mergeCell ref="X14:Z15"/>
    <mergeCell ref="L14:W15"/>
    <mergeCell ref="AO35:AR35"/>
    <mergeCell ref="B27:AR27"/>
    <mergeCell ref="J18:K18"/>
    <mergeCell ref="J19:K19"/>
    <mergeCell ref="L18:AR18"/>
    <mergeCell ref="L19:AR19"/>
    <mergeCell ref="B21:I22"/>
    <mergeCell ref="B20:I20"/>
    <mergeCell ref="J21:AR22"/>
    <mergeCell ref="B23:I24"/>
    <mergeCell ref="J24:K24"/>
    <mergeCell ref="L24:Z24"/>
    <mergeCell ref="B32:J32"/>
    <mergeCell ref="L26:U26"/>
    <mergeCell ref="X26:AD26"/>
    <mergeCell ref="AG26:AJ26"/>
    <mergeCell ref="B28:F29"/>
    <mergeCell ref="P28:R29"/>
    <mergeCell ref="G28:O29"/>
    <mergeCell ref="S28:W29"/>
    <mergeCell ref="AB29:AC29"/>
    <mergeCell ref="J26:K26"/>
    <mergeCell ref="AE26:AF26"/>
    <mergeCell ref="AF28:AG28"/>
  </mergeCells>
  <phoneticPr fontId="3"/>
  <conditionalFormatting sqref="J21:AR22">
    <cfRule type="cellIs" dxfId="8" priority="1" operator="equal">
      <formula>""</formula>
    </cfRule>
  </conditionalFormatting>
  <conditionalFormatting sqref="O7:AJ7 H8:Q8 X8:AJ8 H9:J9 L9:M9 O9:P9 H11:AR11 U12:AC12 AI12:AR12 H12:O13">
    <cfRule type="cellIs" dxfId="7" priority="4" operator="equal">
      <formula>""</formula>
    </cfRule>
  </conditionalFormatting>
  <conditionalFormatting sqref="U13:W13 Y13:Z13 AB13:AC13 AI13:AK13 AM13:AN13 AP13:AR13 M20:P20 T20:U20 AF20:AI20 AM20:AN20 G28:O29 AB33:AD33 AF33:AG33 AI33:AJ33 S33:W34 AO33:AR34 G33:O35 U35:AC35 AI35:AN35 AD39:AF39 AJ39:AK39 AO39:AP39">
    <cfRule type="cellIs" dxfId="6" priority="2" operator="equal">
      <formula>""</formula>
    </cfRule>
  </conditionalFormatting>
  <conditionalFormatting sqref="X9:Y10">
    <cfRule type="cellIs" priority="3" operator="equal">
      <formula>""</formula>
    </cfRule>
  </conditionalFormatting>
  <dataValidations count="8">
    <dataValidation type="list" allowBlank="1" showInputMessage="1" showErrorMessage="1" sqref="AG16:AH17 T25 AC23:AC24 AD9:AE9 J16:K19 J23:K26 AE25:AF26 V26:W26 X9:Y9 U16:V17" xr:uid="{00000000-0002-0000-0000-000000000000}">
      <formula1>"□,■"</formula1>
    </dataValidation>
    <dataValidation type="list" allowBlank="1" showInputMessage="1" showErrorMessage="1" sqref="AJ39:AK39 Y13:Z13 AM13:AN13 AF28:AG28 AF33:AG33 L9:M9" xr:uid="{A03A0A23-0DDC-4DA3-8259-4EE593323471}">
      <formula1>"1,2,3,4,5,6,7,8,9,10,11,12"</formula1>
    </dataValidation>
    <dataValidation type="list" allowBlank="1" showInputMessage="1" showErrorMessage="1" sqref="U13:W13" xr:uid="{A514DC29-994F-44C6-80DE-479CFEADF462}">
      <formula1>"2010,2011,2012,2013,2014,2015,2016,2017,2018,2019,2020,2021,2022,2023,2024,2025,2026,2027,2028,2029,2030,2031,2032,2033,2034,2035,2036,2037,2038,2039,2040,2041,2042,2043,2044,2045,2046,2047,2048,2049,2050,2051,2052,2053,2054,2055,2056,2057,2058,2059"</formula1>
    </dataValidation>
    <dataValidation type="list" allowBlank="1" showInputMessage="1" showErrorMessage="1" sqref="T20:U20" xr:uid="{80F97DDA-D9E4-48E6-B0E4-3A05E4B68D84}">
      <formula1>"4,7,10,1"</formula1>
    </dataValidation>
    <dataValidation type="list" allowBlank="1" showInputMessage="1" showErrorMessage="1" sqref="AM20:AN20" xr:uid="{7F6ABD2F-2EAC-465C-9676-1972F1432976}">
      <formula1>"3,6,9,12"</formula1>
    </dataValidation>
    <dataValidation type="list" allowBlank="1" showInputMessage="1" showErrorMessage="1" sqref="L14:W15" xr:uid="{28596164-0449-41A6-87CD-047184294AB1}">
      <formula1>"　,JLPT, NAT-TEST,BJT,J.TEST,STBJ,TOPJ,J-cert,JLCT,PJC Bridge,JPT,JPT Elementary"</formula1>
    </dataValidation>
    <dataValidation type="list" allowBlank="1" showInputMessage="1" showErrorMessage="1" sqref="AN14:AO15" xr:uid="{38681C06-CED8-47B2-8596-87738B120089}">
      <formula1>"　,1,2,3,4,5,6,7,8,9,10,11,12"</formula1>
    </dataValidation>
    <dataValidation type="list" allowBlank="1" showInputMessage="1" showErrorMessage="1" sqref="AI14:AJ15" xr:uid="{1C77381A-16A5-4362-B4EE-0D3E10861B90}">
      <formula1>"1990,1991,1992,1993,1994,1995,1996,1997,1998,1999,2000,2001,2002,2003,2004,2005,2006,2007,2008,2009,2010,2011,2012,2013,2014,2015,2016,2017,2018,2019,2020,2021,2022,2023,2024,2025,2026,2027,2028,2029,2030,2031,2032,2033,2034,2035,2036,2037,2038"</formula1>
    </dataValidation>
  </dataValidations>
  <printOptions horizontalCentered="1"/>
  <pageMargins left="0.19685039370078741" right="0.31496062992125984" top="0.39370078740157483" bottom="0.39370078740157483" header="0.51181102362204722" footer="0.51181102362204722"/>
  <pageSetup paperSize="9" scale="89" firstPageNumber="4294963191" orientation="portrait" r:id="rId1"/>
  <headerFooter alignWithMargins="0"/>
  <drawing r:id="rId2"/>
  <legacyDrawing r:id="rId3"/>
  <extLst>
    <ext xmlns:x14="http://schemas.microsoft.com/office/spreadsheetml/2009/9/main" uri="{CCE6A557-97BC-4b89-ADB6-D9C93CAAB3DF}">
      <x14:dataValidations xmlns:xm="http://schemas.microsoft.com/office/excel/2006/main" count="8">
        <x14:dataValidation type="list" allowBlank="1" showInputMessage="1" showErrorMessage="1" xr:uid="{7FE4BD3F-1B82-42FB-ABEA-320C753E0644}">
          <x14:formula1>
            <xm:f>Lookups!$T$65:$T$204</xm:f>
          </x14:formula1>
          <xm:sqref>AB33:AD33 H9:J9 AB28:AD28</xm:sqref>
        </x14:dataValidation>
        <x14:dataValidation type="list" allowBlank="1" showInputMessage="1" showErrorMessage="1" xr:uid="{0D987642-1045-472A-BE60-36C2195A8428}">
          <x14:formula1>
            <xm:f>Lookups!$AE$14:$AE$41</xm:f>
          </x14:formula1>
          <xm:sqref>U31:AD31</xm:sqref>
        </x14:dataValidation>
        <x14:dataValidation type="list" allowBlank="1" showInputMessage="1" showErrorMessage="1" xr:uid="{765A9D90-0DF9-4BFE-85F1-50474B576B35}">
          <x14:formula1>
            <xm:f>Lookups!$T$131:$T$204</xm:f>
          </x14:formula1>
          <xm:sqref>M20:P20 AF20:AI20</xm:sqref>
        </x14:dataValidation>
        <x14:dataValidation type="list" allowBlank="1" showInputMessage="1" showErrorMessage="1" xr:uid="{FDC5DAAD-5CA1-453C-809D-9B2882C566E1}">
          <x14:formula1>
            <xm:f>Lookups!$C$50:$C$61</xm:f>
          </x14:formula1>
          <xm:sqref>J21:AR22</xm:sqref>
        </x14:dataValidation>
        <x14:dataValidation type="list" allowBlank="1" showInputMessage="1" showErrorMessage="1" xr:uid="{995D43BF-7531-4A94-96FD-DF6C7F136EB9}">
          <x14:formula1>
            <xm:f>Lookups!$T$130:$T$204</xm:f>
          </x14:formula1>
          <xm:sqref>AD39:AF39 AI13:AK13</xm:sqref>
        </x14:dataValidation>
        <x14:dataValidation type="list" allowBlank="1" showInputMessage="1" showErrorMessage="1" xr:uid="{7D1939ED-A6CA-442B-9F1E-989F07C26B7C}">
          <x14:formula1>
            <xm:f>Lookups!$F$11:$F$41</xm:f>
          </x14:formula1>
          <xm:sqref>AO39:AP39 O9:P9 AB13:AC13 AP13:AR13 AI33:AJ33 AI28:AJ28</xm:sqref>
        </x14:dataValidation>
        <x14:dataValidation type="list" allowBlank="1" showInputMessage="1" showErrorMessage="1" xr:uid="{2FC5C0B0-5445-4BB5-8ED2-EC37723C5E60}">
          <x14:formula1>
            <xm:f>Lookups!$BG$5:$BG$33</xm:f>
          </x14:formula1>
          <xm:sqref>AO28:AR29</xm:sqref>
        </x14:dataValidation>
        <x14:dataValidation type="list" allowBlank="1" showInputMessage="1" showErrorMessage="1" xr:uid="{9C084040-4BC2-47C3-BC19-2412966FD175}">
          <x14:formula1>
            <xm:f>Lookups!$BG$5:$BG$34</xm:f>
          </x14:formula1>
          <xm:sqref>AO33:AR34</xm:sqref>
        </x14:dataValidation>
      </x14:dataValidations>
    </ext>
  </extLst>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codeName="Sheet6">
    <tabColor theme="9" tint="0.59999389629810485"/>
  </sheetPr>
  <dimension ref="A1:AU90"/>
  <sheetViews>
    <sheetView showGridLines="0" view="pageBreakPreview" zoomScaleNormal="100" zoomScaleSheetLayoutView="100" workbookViewId="0">
      <selection activeCell="B16" sqref="B16:C16"/>
    </sheetView>
  </sheetViews>
  <sheetFormatPr defaultColWidth="2.125" defaultRowHeight="12"/>
  <cols>
    <col min="1" max="1" width="1.25" style="7" customWidth="1"/>
    <col min="2" max="2" width="2.25" style="7" customWidth="1"/>
    <col min="3" max="3" width="4.25" style="7" customWidth="1"/>
    <col min="4" max="45" width="2.25" style="7" customWidth="1"/>
    <col min="46" max="46" width="1.375" style="7" customWidth="1"/>
    <col min="47" max="54" width="2.125" style="7"/>
    <col min="55" max="55" width="4.125" style="7" bestFit="1" customWidth="1"/>
    <col min="56" max="16384" width="2.125" style="7"/>
  </cols>
  <sheetData>
    <row r="1" spans="2:46" ht="18.75" customHeight="1">
      <c r="B1" s="5"/>
      <c r="C1" s="5" t="s">
        <v>1189</v>
      </c>
      <c r="AJ1" s="5" t="s">
        <v>28</v>
      </c>
    </row>
    <row r="2" spans="2:46" ht="7.5" customHeight="1"/>
    <row r="3" spans="2:46" ht="25.5">
      <c r="P3" s="346" t="s">
        <v>0</v>
      </c>
      <c r="Q3" s="346"/>
      <c r="R3" s="347"/>
      <c r="S3" s="347"/>
      <c r="T3" s="347"/>
      <c r="U3" s="347"/>
      <c r="V3" s="347"/>
      <c r="W3" s="347"/>
      <c r="X3" s="347"/>
      <c r="Y3" s="347"/>
      <c r="Z3" s="347"/>
      <c r="AA3" s="347"/>
      <c r="AB3" s="347"/>
    </row>
    <row r="4" spans="2:46" ht="13.5" customHeight="1">
      <c r="P4" s="348" t="s">
        <v>21</v>
      </c>
      <c r="Q4" s="348"/>
      <c r="R4" s="348"/>
      <c r="S4" s="348"/>
      <c r="T4" s="348"/>
      <c r="U4" s="348"/>
      <c r="V4" s="348"/>
      <c r="W4" s="348"/>
      <c r="X4" s="348"/>
      <c r="Y4" s="348"/>
      <c r="Z4" s="348"/>
      <c r="AA4" s="348"/>
      <c r="AB4" s="348"/>
    </row>
    <row r="5" spans="2:46" ht="13.5" customHeight="1">
      <c r="P5"/>
      <c r="Q5"/>
    </row>
    <row r="6" spans="2:46" ht="24.75" customHeight="1">
      <c r="B6" s="317" t="s">
        <v>48</v>
      </c>
      <c r="C6" s="317"/>
      <c r="D6" s="317"/>
      <c r="E6" s="317"/>
      <c r="F6" s="317"/>
      <c r="G6" s="317"/>
      <c r="H6" s="317"/>
      <c r="I6" s="317"/>
      <c r="J6" s="344">
        <f>Form1_入学願書!O7</f>
        <v>0</v>
      </c>
      <c r="K6" s="344"/>
      <c r="L6" s="344"/>
      <c r="M6" s="344"/>
      <c r="N6" s="344"/>
      <c r="O6" s="344"/>
      <c r="P6" s="344"/>
      <c r="Q6" s="344"/>
      <c r="R6" s="344"/>
      <c r="S6" s="344"/>
      <c r="T6" s="344"/>
      <c r="U6" s="344"/>
      <c r="V6" s="344"/>
      <c r="W6" s="344"/>
      <c r="X6" s="344"/>
      <c r="Y6" s="344"/>
      <c r="Z6" s="344"/>
      <c r="AB6" s="317" t="s">
        <v>29</v>
      </c>
      <c r="AC6" s="317"/>
      <c r="AD6" s="317"/>
      <c r="AE6" s="317"/>
      <c r="AF6" s="317"/>
      <c r="AG6" s="317"/>
      <c r="AH6" s="317"/>
      <c r="AI6" s="317"/>
      <c r="AJ6" s="343">
        <f>Form1_入学願書!H8</f>
        <v>0</v>
      </c>
      <c r="AK6" s="343"/>
      <c r="AL6" s="343"/>
      <c r="AM6" s="343"/>
      <c r="AN6" s="343"/>
      <c r="AO6" s="343"/>
      <c r="AP6" s="343"/>
      <c r="AQ6" s="343"/>
      <c r="AR6" s="343"/>
      <c r="AS6" s="343"/>
    </row>
    <row r="7" spans="2:46" ht="7.5" customHeight="1">
      <c r="B7" s="13"/>
      <c r="C7" s="13"/>
      <c r="D7" s="13"/>
      <c r="E7" s="13"/>
      <c r="F7" s="13"/>
      <c r="G7" s="13"/>
      <c r="H7" s="13"/>
      <c r="I7" s="13"/>
      <c r="J7" s="24"/>
      <c r="K7" s="31"/>
      <c r="L7" s="31"/>
      <c r="M7" s="31"/>
      <c r="N7" s="31"/>
      <c r="O7" s="31"/>
      <c r="P7" s="31"/>
      <c r="Q7" s="31"/>
      <c r="R7" s="31"/>
      <c r="S7" s="31"/>
      <c r="T7" s="31"/>
      <c r="U7" s="31"/>
      <c r="V7" s="31"/>
      <c r="W7" s="31"/>
      <c r="X7" s="31"/>
      <c r="Y7" s="31"/>
      <c r="Z7" s="31"/>
      <c r="AB7" s="13"/>
      <c r="AC7" s="13"/>
      <c r="AD7" s="13"/>
      <c r="AE7" s="13"/>
      <c r="AF7" s="13"/>
      <c r="AG7" s="13"/>
      <c r="AH7" s="13"/>
      <c r="AI7" s="13"/>
      <c r="AJ7" s="24"/>
      <c r="AK7" s="24"/>
      <c r="AL7" s="24"/>
      <c r="AM7" s="24"/>
      <c r="AN7" s="24"/>
      <c r="AO7" s="24"/>
      <c r="AP7" s="24"/>
      <c r="AQ7" s="24"/>
      <c r="AR7" s="24"/>
      <c r="AS7" s="24"/>
    </row>
    <row r="8" spans="2:46" ht="22.5" customHeight="1">
      <c r="B8" s="317" t="s">
        <v>49</v>
      </c>
      <c r="C8" s="317"/>
      <c r="D8" s="317"/>
      <c r="E8" s="317"/>
      <c r="F8" s="317"/>
      <c r="G8" s="317"/>
      <c r="H8" s="317"/>
      <c r="I8" s="317"/>
      <c r="J8" s="317"/>
      <c r="K8" s="343">
        <f>Form1_入学願書!H9</f>
        <v>0</v>
      </c>
      <c r="L8" s="343"/>
      <c r="M8" s="343"/>
      <c r="N8" s="343"/>
      <c r="O8" s="194" t="s">
        <v>30</v>
      </c>
      <c r="P8" s="194"/>
      <c r="Q8" s="194"/>
      <c r="R8" s="350">
        <f>Form1_入学願書!L9</f>
        <v>0</v>
      </c>
      <c r="S8" s="350"/>
      <c r="T8" s="350"/>
      <c r="U8" s="194" t="s">
        <v>31</v>
      </c>
      <c r="V8" s="194"/>
      <c r="W8" s="194"/>
      <c r="X8" s="343">
        <f>Form1_入学願書!O9</f>
        <v>0</v>
      </c>
      <c r="Y8" s="343"/>
      <c r="Z8" s="343"/>
      <c r="AA8" s="317" t="s">
        <v>32</v>
      </c>
      <c r="AB8" s="317"/>
      <c r="AC8" s="317"/>
      <c r="AD8" s="317" t="s">
        <v>50</v>
      </c>
      <c r="AE8" s="317"/>
      <c r="AF8" s="317"/>
      <c r="AG8" s="317"/>
      <c r="AH8" s="317"/>
      <c r="AI8" s="317"/>
      <c r="AJ8" s="70" t="str">
        <f>Form1_入学願書!X9</f>
        <v>□</v>
      </c>
      <c r="AK8" s="317" t="s">
        <v>114</v>
      </c>
      <c r="AL8" s="317"/>
      <c r="AM8" s="317"/>
      <c r="AN8" s="70" t="str">
        <f>Form1_入学願書!AD9</f>
        <v>□</v>
      </c>
      <c r="AO8" s="317" t="s">
        <v>115</v>
      </c>
      <c r="AP8" s="317"/>
      <c r="AQ8" s="317"/>
      <c r="AR8" s="317"/>
    </row>
    <row r="9" spans="2:46" s="9" customFormat="1" ht="6.75" customHeight="1">
      <c r="B9" s="20"/>
      <c r="C9" s="20"/>
      <c r="D9" s="20"/>
      <c r="E9" s="20"/>
      <c r="F9" s="20"/>
      <c r="G9"/>
      <c r="H9" s="20"/>
      <c r="I9" s="20"/>
      <c r="J9" s="20"/>
      <c r="K9" s="20"/>
      <c r="L9" s="20"/>
      <c r="M9" s="20"/>
      <c r="N9" s="20"/>
      <c r="O9" s="20"/>
      <c r="P9" s="20"/>
      <c r="Q9" s="20"/>
      <c r="R9" s="20"/>
      <c r="S9" s="20"/>
      <c r="T9" s="20"/>
      <c r="U9" s="20"/>
      <c r="V9" s="20"/>
      <c r="W9" s="20"/>
      <c r="X9" s="40"/>
      <c r="Y9" s="40"/>
      <c r="Z9" s="40"/>
      <c r="AA9" s="349"/>
      <c r="AB9" s="222"/>
      <c r="AC9" s="222"/>
      <c r="AD9" s="222"/>
      <c r="AE9" s="20"/>
      <c r="AF9" s="20"/>
      <c r="AG9" s="20"/>
      <c r="AH9" s="20"/>
      <c r="AI9" s="20"/>
      <c r="AJ9" s="20"/>
      <c r="AK9" s="20"/>
      <c r="AL9" s="20"/>
      <c r="AM9" s="20"/>
      <c r="AN9" s="20"/>
      <c r="AO9" s="20"/>
      <c r="AP9" s="20"/>
      <c r="AQ9" s="20"/>
      <c r="AR9" s="20"/>
      <c r="AS9" s="20"/>
    </row>
    <row r="10" spans="2:46" ht="24.75" customHeight="1">
      <c r="B10" s="317" t="s">
        <v>33</v>
      </c>
      <c r="C10" s="317"/>
      <c r="D10" s="317"/>
      <c r="E10" s="317"/>
      <c r="F10" s="317"/>
      <c r="G10" s="317"/>
      <c r="H10" s="317"/>
      <c r="I10" s="317"/>
      <c r="J10" s="317"/>
      <c r="K10" s="351">
        <f>Form1_入学願書!H11</f>
        <v>0</v>
      </c>
      <c r="L10" s="351"/>
      <c r="M10" s="351"/>
      <c r="N10" s="351"/>
      <c r="O10" s="351"/>
      <c r="P10" s="351"/>
      <c r="Q10" s="351"/>
      <c r="R10" s="351"/>
      <c r="S10" s="351"/>
      <c r="T10" s="351"/>
      <c r="U10" s="351"/>
      <c r="V10" s="351"/>
      <c r="W10" s="351"/>
      <c r="X10" s="351"/>
      <c r="Y10" s="351"/>
      <c r="Z10" s="351"/>
      <c r="AA10" s="351"/>
      <c r="AB10" s="351"/>
      <c r="AC10" s="351"/>
      <c r="AD10" s="351"/>
      <c r="AE10" s="351"/>
      <c r="AF10" s="351"/>
      <c r="AG10" s="351"/>
      <c r="AH10" s="351"/>
      <c r="AI10" s="351"/>
      <c r="AJ10" s="351"/>
      <c r="AK10" s="351"/>
      <c r="AL10" s="351"/>
      <c r="AM10" s="351"/>
      <c r="AN10" s="351"/>
      <c r="AO10" s="351"/>
      <c r="AP10" s="351"/>
      <c r="AQ10" s="351"/>
      <c r="AR10" s="351"/>
      <c r="AS10" s="351"/>
    </row>
    <row r="11" spans="2:46" ht="19.5" customHeight="1">
      <c r="B11" s="317"/>
      <c r="C11" s="317"/>
      <c r="D11" s="317"/>
      <c r="E11" s="317"/>
      <c r="F11" s="317"/>
      <c r="G11" s="317"/>
      <c r="H11" s="317"/>
      <c r="I11" s="317"/>
      <c r="J11" s="317"/>
      <c r="K11" s="352"/>
      <c r="L11" s="352"/>
      <c r="M11" s="352"/>
      <c r="N11" s="352"/>
      <c r="O11" s="352"/>
      <c r="P11" s="352"/>
      <c r="Q11" s="352"/>
      <c r="R11" s="352"/>
      <c r="S11" s="352"/>
      <c r="T11" s="352"/>
      <c r="U11" s="352"/>
      <c r="V11" s="352"/>
      <c r="W11" s="352"/>
      <c r="X11" s="352"/>
      <c r="Y11" s="352"/>
      <c r="Z11" s="352"/>
      <c r="AA11" s="352"/>
      <c r="AB11" s="352"/>
      <c r="AC11" s="352"/>
      <c r="AD11" s="352"/>
      <c r="AE11" s="352"/>
      <c r="AF11" s="352"/>
      <c r="AG11" s="352"/>
      <c r="AH11" s="352"/>
      <c r="AI11" s="352"/>
      <c r="AJ11" s="352"/>
      <c r="AK11" s="352"/>
      <c r="AL11" s="352"/>
      <c r="AM11" s="352"/>
      <c r="AN11" s="352"/>
      <c r="AO11" s="352"/>
      <c r="AP11" s="352"/>
      <c r="AQ11" s="352"/>
      <c r="AR11" s="352"/>
      <c r="AS11" s="352"/>
    </row>
    <row r="12" spans="2:46" ht="7.5" customHeight="1">
      <c r="D12" s="13"/>
      <c r="E12" s="13"/>
      <c r="F12" s="13"/>
      <c r="G12" s="13"/>
      <c r="H12" s="13"/>
      <c r="I12" s="13"/>
      <c r="J12" s="13"/>
      <c r="K12" s="13"/>
      <c r="L12" s="13"/>
      <c r="M12" s="13"/>
      <c r="N12" s="13"/>
      <c r="O12" s="16"/>
      <c r="P12" s="16"/>
      <c r="Q12" s="16"/>
      <c r="R12" s="16"/>
      <c r="S12" s="16"/>
      <c r="T12" s="16"/>
      <c r="U12" s="16"/>
      <c r="V12" s="16"/>
      <c r="W12" s="16"/>
      <c r="X12" s="16"/>
      <c r="Y12" s="16"/>
      <c r="Z12" s="16"/>
      <c r="AA12" s="16"/>
      <c r="AB12" s="16"/>
      <c r="AC12" s="16"/>
      <c r="AD12" s="16"/>
      <c r="AE12" s="16"/>
      <c r="AF12" s="16"/>
    </row>
    <row r="13" spans="2:46" ht="22.5" customHeight="1">
      <c r="B13" s="7" t="s">
        <v>138</v>
      </c>
      <c r="D13" s="13"/>
      <c r="E13" s="13"/>
      <c r="F13" s="13"/>
      <c r="G13" s="13"/>
      <c r="H13" s="13"/>
      <c r="I13" s="13"/>
      <c r="J13" s="13"/>
      <c r="K13" s="13"/>
      <c r="L13" s="13"/>
      <c r="M13" s="13"/>
      <c r="N13" s="13"/>
      <c r="O13" s="16"/>
      <c r="P13" s="16"/>
      <c r="Q13" s="16"/>
      <c r="R13" s="16"/>
      <c r="S13" s="16"/>
      <c r="T13" s="16"/>
      <c r="U13" s="16"/>
      <c r="V13" s="16"/>
      <c r="W13" s="16"/>
      <c r="X13" s="16"/>
      <c r="Y13" s="16"/>
      <c r="Z13" s="16"/>
      <c r="AA13" s="16"/>
      <c r="AB13" s="16"/>
      <c r="AC13" s="16"/>
      <c r="AD13" s="16"/>
      <c r="AE13" s="16"/>
      <c r="AF13" s="16"/>
    </row>
    <row r="14" spans="2:46" ht="7.5" customHeight="1">
      <c r="D14" s="13"/>
      <c r="E14" s="13"/>
      <c r="F14" s="13"/>
      <c r="G14" s="13"/>
      <c r="H14" s="13"/>
      <c r="I14" s="13"/>
      <c r="J14" s="13"/>
      <c r="K14" s="13"/>
      <c r="L14" s="13"/>
      <c r="M14" s="13"/>
      <c r="N14" s="13"/>
      <c r="O14" s="16"/>
      <c r="P14" s="16"/>
      <c r="Q14" s="16"/>
      <c r="R14" s="16"/>
      <c r="S14" s="16"/>
      <c r="T14" s="16"/>
      <c r="U14" s="16"/>
      <c r="V14" s="16"/>
      <c r="W14" s="16"/>
      <c r="X14" s="16"/>
      <c r="Y14" s="16"/>
      <c r="Z14" s="16"/>
      <c r="AA14" s="16"/>
      <c r="AB14" s="16"/>
      <c r="AC14" s="16"/>
      <c r="AD14" s="16"/>
      <c r="AE14" s="16"/>
      <c r="AF14" s="16"/>
    </row>
    <row r="15" spans="2:46" ht="26.25" customHeight="1">
      <c r="B15" s="333" t="s">
        <v>1067</v>
      </c>
      <c r="C15" s="317"/>
      <c r="D15" s="317"/>
      <c r="E15" s="13"/>
      <c r="F15" s="13"/>
      <c r="G15" s="310" t="s">
        <v>34</v>
      </c>
      <c r="H15" s="310"/>
      <c r="I15" s="310"/>
      <c r="J15" s="310"/>
      <c r="K15" s="13"/>
      <c r="L15" s="13"/>
      <c r="M15" s="13"/>
      <c r="N15" s="13"/>
      <c r="O15" s="16"/>
      <c r="P15" s="310" t="s">
        <v>35</v>
      </c>
      <c r="Q15" s="310"/>
      <c r="R15" s="310"/>
      <c r="S15" s="310"/>
      <c r="T15" s="310"/>
      <c r="U15" s="16"/>
      <c r="V15" s="16"/>
      <c r="W15" s="16"/>
      <c r="X15" s="16"/>
      <c r="Y15" s="310" t="s">
        <v>36</v>
      </c>
      <c r="Z15" s="310"/>
      <c r="AA15" s="310"/>
      <c r="AB15" s="310"/>
      <c r="AC15" s="16"/>
      <c r="AD15" s="16"/>
      <c r="AE15" s="16"/>
      <c r="AF15" s="16"/>
      <c r="AI15" s="310" t="s">
        <v>131</v>
      </c>
      <c r="AJ15" s="194"/>
      <c r="AK15" s="194"/>
      <c r="AL15" s="194"/>
      <c r="AM15" s="194"/>
      <c r="AN15" s="194"/>
      <c r="AO15" s="194"/>
    </row>
    <row r="16" spans="2:46" ht="26.25" customHeight="1">
      <c r="B16" s="338"/>
      <c r="C16" s="338"/>
      <c r="E16" s="339"/>
      <c r="F16" s="339"/>
      <c r="G16" s="339"/>
      <c r="H16" s="339"/>
      <c r="I16" s="339"/>
      <c r="J16" s="339"/>
      <c r="K16" s="339"/>
      <c r="L16" s="339"/>
      <c r="M16" s="1"/>
      <c r="N16" s="305"/>
      <c r="O16" s="305"/>
      <c r="P16" s="32" t="s">
        <v>3</v>
      </c>
      <c r="Q16" s="306"/>
      <c r="R16" s="306"/>
      <c r="S16" s="33" t="s">
        <v>1038</v>
      </c>
      <c r="T16" s="305"/>
      <c r="U16" s="305"/>
      <c r="V16" s="33" t="s">
        <v>123</v>
      </c>
      <c r="W16" s="33"/>
      <c r="X16" s="342"/>
      <c r="Y16" s="342"/>
      <c r="Z16" s="342"/>
      <c r="AA16" s="342"/>
      <c r="AB16" s="342"/>
      <c r="AC16" s="342"/>
      <c r="AD16"/>
      <c r="AE16" s="339"/>
      <c r="AF16" s="339"/>
      <c r="AG16" s="339"/>
      <c r="AH16" s="339"/>
      <c r="AI16" s="339"/>
      <c r="AJ16" s="339"/>
      <c r="AK16" s="339"/>
      <c r="AL16" s="339"/>
      <c r="AM16" s="339"/>
      <c r="AN16" s="339"/>
      <c r="AO16" s="339"/>
      <c r="AP16" s="339"/>
      <c r="AQ16" s="339"/>
      <c r="AR16" s="339"/>
      <c r="AS16" s="339"/>
    </row>
    <row r="17" spans="1:46" ht="9.75" customHeight="1">
      <c r="B17" s="78"/>
      <c r="C17" s="78"/>
      <c r="D17" s="16"/>
      <c r="E17" s="76"/>
      <c r="F17" s="76"/>
      <c r="G17" s="76"/>
      <c r="H17" s="76"/>
      <c r="I17" s="76"/>
      <c r="J17" s="76"/>
      <c r="K17" s="76"/>
      <c r="L17" s="76"/>
      <c r="M17" s="1"/>
      <c r="N17" s="34"/>
      <c r="O17" s="340" t="s">
        <v>4</v>
      </c>
      <c r="P17" s="340"/>
      <c r="Q17" s="340"/>
      <c r="R17" s="340" t="s">
        <v>5</v>
      </c>
      <c r="S17" s="340"/>
      <c r="T17" s="340"/>
      <c r="U17" s="340" t="s">
        <v>126</v>
      </c>
      <c r="V17" s="340"/>
      <c r="W17" s="340"/>
      <c r="X17" s="76"/>
      <c r="Y17" s="76"/>
      <c r="Z17" s="76"/>
      <c r="AA17" s="76"/>
      <c r="AB17" s="76"/>
      <c r="AC17" s="76"/>
      <c r="AD17"/>
      <c r="AE17" s="76"/>
      <c r="AF17" s="76"/>
      <c r="AG17" s="76"/>
      <c r="AH17" s="76"/>
      <c r="AI17" s="76"/>
      <c r="AJ17" s="76"/>
      <c r="AK17" s="76"/>
      <c r="AL17" s="76"/>
      <c r="AM17" s="76"/>
      <c r="AN17" s="76"/>
      <c r="AO17" s="76"/>
      <c r="AP17" s="76"/>
      <c r="AQ17" s="76"/>
      <c r="AR17" s="76"/>
      <c r="AS17" s="76"/>
    </row>
    <row r="18" spans="1:46" ht="22.5" customHeight="1">
      <c r="B18" s="338"/>
      <c r="C18" s="338"/>
      <c r="E18" s="339"/>
      <c r="F18" s="339"/>
      <c r="G18" s="339"/>
      <c r="H18" s="339"/>
      <c r="I18" s="339"/>
      <c r="J18" s="339"/>
      <c r="K18" s="339"/>
      <c r="L18" s="339"/>
      <c r="M18" s="1"/>
      <c r="N18" s="305"/>
      <c r="O18" s="305"/>
      <c r="P18" s="32" t="s">
        <v>3</v>
      </c>
      <c r="Q18" s="306"/>
      <c r="R18" s="306"/>
      <c r="S18" s="33" t="s">
        <v>1038</v>
      </c>
      <c r="T18" s="305"/>
      <c r="U18" s="305"/>
      <c r="V18" s="33" t="s">
        <v>123</v>
      </c>
      <c r="W18" s="33"/>
      <c r="X18" s="342"/>
      <c r="Y18" s="342"/>
      <c r="Z18" s="342"/>
      <c r="AA18" s="342"/>
      <c r="AB18" s="342"/>
      <c r="AC18" s="342"/>
      <c r="AD18"/>
      <c r="AE18" s="339"/>
      <c r="AF18" s="339"/>
      <c r="AG18" s="339"/>
      <c r="AH18" s="339"/>
      <c r="AI18" s="339"/>
      <c r="AJ18" s="339"/>
      <c r="AK18" s="339"/>
      <c r="AL18" s="339"/>
      <c r="AM18" s="339"/>
      <c r="AN18" s="339"/>
      <c r="AO18" s="339"/>
      <c r="AP18" s="339"/>
      <c r="AQ18" s="339"/>
      <c r="AR18" s="339"/>
      <c r="AS18" s="339"/>
    </row>
    <row r="19" spans="1:46" s="9" customFormat="1" ht="9.75" customHeight="1">
      <c r="B19" s="78"/>
      <c r="C19" s="78"/>
      <c r="D19" s="77"/>
      <c r="E19" s="70"/>
      <c r="F19" s="70"/>
      <c r="G19" s="70"/>
      <c r="H19" s="70"/>
      <c r="I19" s="70"/>
      <c r="J19" s="76"/>
      <c r="K19" s="76"/>
      <c r="L19" s="70"/>
      <c r="M19" s="1"/>
      <c r="N19" s="34"/>
      <c r="O19" s="340" t="s">
        <v>4</v>
      </c>
      <c r="P19" s="340"/>
      <c r="Q19" s="340"/>
      <c r="R19" s="340" t="s">
        <v>5</v>
      </c>
      <c r="S19" s="340"/>
      <c r="T19" s="340"/>
      <c r="U19" s="340" t="s">
        <v>126</v>
      </c>
      <c r="V19" s="340"/>
      <c r="W19" s="340"/>
      <c r="X19" s="76"/>
      <c r="Y19" s="76"/>
      <c r="Z19" s="76"/>
      <c r="AA19" s="76"/>
      <c r="AB19" s="76"/>
      <c r="AC19" s="76"/>
      <c r="AD19"/>
      <c r="AE19" s="76"/>
      <c r="AF19" s="76"/>
      <c r="AG19" s="76"/>
      <c r="AH19" s="76"/>
      <c r="AI19" s="76"/>
      <c r="AJ19" s="76"/>
      <c r="AK19" s="76"/>
      <c r="AL19" s="76"/>
      <c r="AM19" s="76"/>
      <c r="AN19" s="76"/>
      <c r="AO19" s="76"/>
      <c r="AP19" s="76"/>
      <c r="AQ19" s="76"/>
      <c r="AR19" s="76"/>
      <c r="AS19" s="76"/>
    </row>
    <row r="20" spans="1:46" s="9" customFormat="1" ht="22.5" customHeight="1">
      <c r="B20" s="338"/>
      <c r="C20" s="338"/>
      <c r="D20" s="32"/>
      <c r="E20" s="328"/>
      <c r="F20" s="328"/>
      <c r="G20" s="328"/>
      <c r="H20" s="328"/>
      <c r="I20" s="328"/>
      <c r="J20" s="328"/>
      <c r="K20" s="328"/>
      <c r="L20" s="328"/>
      <c r="M20" s="1"/>
      <c r="N20" s="305"/>
      <c r="O20" s="305"/>
      <c r="P20" s="32" t="s">
        <v>3</v>
      </c>
      <c r="Q20" s="306"/>
      <c r="R20" s="306"/>
      <c r="S20" s="33" t="s">
        <v>1038</v>
      </c>
      <c r="T20" s="341"/>
      <c r="U20" s="341"/>
      <c r="V20" s="33" t="s">
        <v>123</v>
      </c>
      <c r="W20" s="33"/>
      <c r="X20" s="345"/>
      <c r="Y20" s="345"/>
      <c r="Z20" s="345"/>
      <c r="AA20" s="345"/>
      <c r="AB20" s="345"/>
      <c r="AC20" s="345"/>
      <c r="AD20"/>
      <c r="AE20" s="339"/>
      <c r="AF20" s="339"/>
      <c r="AG20" s="339"/>
      <c r="AH20" s="339"/>
      <c r="AI20" s="339"/>
      <c r="AJ20" s="339"/>
      <c r="AK20" s="339"/>
      <c r="AL20" s="339"/>
      <c r="AM20" s="339"/>
      <c r="AN20" s="339"/>
      <c r="AO20" s="339"/>
      <c r="AP20" s="339"/>
      <c r="AQ20" s="339"/>
      <c r="AR20" s="339"/>
      <c r="AS20" s="339"/>
    </row>
    <row r="21" spans="1:46" ht="9.75" customHeight="1">
      <c r="B21" s="78"/>
      <c r="C21" s="78"/>
      <c r="D21" s="16"/>
      <c r="E21" s="76"/>
      <c r="F21" s="76"/>
      <c r="G21" s="76"/>
      <c r="H21" s="76"/>
      <c r="I21" s="76"/>
      <c r="J21" s="76"/>
      <c r="K21" s="76"/>
      <c r="L21" s="76"/>
      <c r="M21" s="1"/>
      <c r="N21" s="34"/>
      <c r="O21" s="340" t="s">
        <v>4</v>
      </c>
      <c r="P21" s="340"/>
      <c r="Q21" s="340"/>
      <c r="R21" s="340" t="s">
        <v>5</v>
      </c>
      <c r="S21" s="340"/>
      <c r="T21" s="340"/>
      <c r="U21" s="340" t="s">
        <v>126</v>
      </c>
      <c r="V21" s="340"/>
      <c r="W21" s="340"/>
      <c r="X21" s="76"/>
      <c r="Y21" s="76"/>
      <c r="Z21" s="76"/>
      <c r="AA21" s="76"/>
      <c r="AB21" s="76"/>
      <c r="AC21" s="76"/>
      <c r="AD21"/>
      <c r="AE21" s="76"/>
      <c r="AF21" s="76"/>
      <c r="AG21" s="76"/>
      <c r="AH21" s="76"/>
      <c r="AI21" s="76"/>
      <c r="AJ21" s="76"/>
      <c r="AK21" s="76"/>
      <c r="AL21" s="76"/>
      <c r="AM21" s="76"/>
      <c r="AN21" s="76"/>
      <c r="AO21" s="76"/>
      <c r="AP21" s="76"/>
      <c r="AQ21" s="76"/>
      <c r="AR21" s="76"/>
      <c r="AS21" s="76"/>
    </row>
    <row r="22" spans="1:46" ht="22.5" customHeight="1">
      <c r="B22" s="338"/>
      <c r="C22" s="338"/>
      <c r="E22" s="328"/>
      <c r="F22" s="328"/>
      <c r="G22" s="328"/>
      <c r="H22" s="328"/>
      <c r="I22" s="328"/>
      <c r="J22" s="328"/>
      <c r="K22" s="328"/>
      <c r="L22" s="328"/>
      <c r="M22" s="1"/>
      <c r="N22" s="305"/>
      <c r="O22" s="305"/>
      <c r="P22" s="32" t="s">
        <v>3</v>
      </c>
      <c r="Q22" s="306"/>
      <c r="R22" s="306"/>
      <c r="S22" s="33" t="s">
        <v>1038</v>
      </c>
      <c r="T22" s="341"/>
      <c r="U22" s="341"/>
      <c r="V22" s="33" t="s">
        <v>123</v>
      </c>
      <c r="W22" s="33"/>
      <c r="X22" s="345"/>
      <c r="Y22" s="345"/>
      <c r="Z22" s="345"/>
      <c r="AA22" s="345"/>
      <c r="AB22" s="345"/>
      <c r="AC22" s="345"/>
      <c r="AD22"/>
      <c r="AE22" s="339"/>
      <c r="AF22" s="339"/>
      <c r="AG22" s="339"/>
      <c r="AH22" s="339"/>
      <c r="AI22" s="339"/>
      <c r="AJ22" s="339"/>
      <c r="AK22" s="339"/>
      <c r="AL22" s="339"/>
      <c r="AM22" s="339"/>
      <c r="AN22" s="339"/>
      <c r="AO22" s="339"/>
      <c r="AP22" s="339"/>
      <c r="AQ22" s="339"/>
      <c r="AR22" s="339"/>
      <c r="AS22" s="339"/>
    </row>
    <row r="23" spans="1:46" ht="9.75" customHeight="1">
      <c r="B23" s="78"/>
      <c r="C23" s="78"/>
      <c r="D23" s="16"/>
      <c r="E23" s="76"/>
      <c r="F23" s="76"/>
      <c r="G23" s="76"/>
      <c r="H23" s="76"/>
      <c r="I23" s="76"/>
      <c r="J23" s="76"/>
      <c r="K23" s="76"/>
      <c r="L23" s="76"/>
      <c r="M23" s="1"/>
      <c r="N23" s="34"/>
      <c r="O23" s="340" t="s">
        <v>4</v>
      </c>
      <c r="P23" s="340"/>
      <c r="Q23" s="340"/>
      <c r="R23" s="340" t="s">
        <v>5</v>
      </c>
      <c r="S23" s="340"/>
      <c r="T23" s="340"/>
      <c r="U23" s="340" t="s">
        <v>126</v>
      </c>
      <c r="V23" s="340"/>
      <c r="W23" s="340"/>
      <c r="X23" s="76"/>
      <c r="Y23" s="76"/>
      <c r="Z23" s="76"/>
      <c r="AA23" s="76"/>
      <c r="AB23" s="76"/>
      <c r="AC23" s="76"/>
      <c r="AD23"/>
      <c r="AE23" s="76"/>
      <c r="AF23" s="76"/>
      <c r="AG23" s="76"/>
      <c r="AH23" s="76"/>
      <c r="AI23" s="76"/>
      <c r="AJ23" s="76"/>
      <c r="AK23" s="76"/>
      <c r="AL23" s="76"/>
      <c r="AM23" s="76"/>
      <c r="AN23" s="76"/>
      <c r="AO23" s="76"/>
      <c r="AP23" s="76"/>
      <c r="AQ23" s="76"/>
      <c r="AR23" s="76"/>
      <c r="AS23" s="76"/>
    </row>
    <row r="24" spans="1:46" ht="22.5" customHeight="1">
      <c r="B24" s="338"/>
      <c r="C24" s="338"/>
      <c r="E24" s="328"/>
      <c r="F24" s="328"/>
      <c r="G24" s="328"/>
      <c r="H24" s="328"/>
      <c r="I24" s="328"/>
      <c r="J24" s="328"/>
      <c r="K24" s="328"/>
      <c r="L24" s="328"/>
      <c r="M24" s="1"/>
      <c r="N24" s="305"/>
      <c r="O24" s="305"/>
      <c r="P24" s="32" t="s">
        <v>3</v>
      </c>
      <c r="Q24" s="306"/>
      <c r="R24" s="306"/>
      <c r="S24" s="33" t="s">
        <v>1038</v>
      </c>
      <c r="T24" s="341"/>
      <c r="U24" s="341"/>
      <c r="V24" s="33" t="s">
        <v>123</v>
      </c>
      <c r="W24" s="33"/>
      <c r="X24" s="345"/>
      <c r="Y24" s="345"/>
      <c r="Z24" s="345"/>
      <c r="AA24" s="345"/>
      <c r="AB24" s="345"/>
      <c r="AC24" s="345"/>
      <c r="AD24"/>
      <c r="AE24" s="339"/>
      <c r="AF24" s="339"/>
      <c r="AG24" s="339"/>
      <c r="AH24" s="339"/>
      <c r="AI24" s="339"/>
      <c r="AJ24" s="339"/>
      <c r="AK24" s="339"/>
      <c r="AL24" s="339"/>
      <c r="AM24" s="339"/>
      <c r="AN24" s="339"/>
      <c r="AO24" s="339"/>
      <c r="AP24" s="339"/>
      <c r="AQ24" s="339"/>
      <c r="AR24" s="339"/>
      <c r="AS24" s="339"/>
    </row>
    <row r="25" spans="1:46" ht="9.75" customHeight="1">
      <c r="B25" s="49"/>
      <c r="C25" s="50"/>
      <c r="D25" s="50"/>
      <c r="E25" s="50"/>
      <c r="F25" s="50"/>
      <c r="G25" s="50"/>
      <c r="H25" s="50"/>
      <c r="I25" s="50"/>
      <c r="J25" s="50"/>
      <c r="K25" s="50"/>
      <c r="L25" s="50"/>
      <c r="M25" s="1"/>
      <c r="N25" s="51"/>
      <c r="O25" s="336" t="s">
        <v>4</v>
      </c>
      <c r="P25" s="336"/>
      <c r="Q25" s="336"/>
      <c r="R25" s="336" t="s">
        <v>5</v>
      </c>
      <c r="S25" s="336"/>
      <c r="T25" s="336"/>
      <c r="U25" s="336" t="s">
        <v>126</v>
      </c>
      <c r="V25" s="336"/>
      <c r="W25" s="336"/>
      <c r="X25" s="49"/>
      <c r="Y25" s="49"/>
      <c r="Z25" s="49"/>
      <c r="AA25" s="49"/>
      <c r="AB25" s="49"/>
      <c r="AC25" s="49"/>
      <c r="AD25" s="1"/>
      <c r="AE25" s="50"/>
      <c r="AF25" s="50"/>
      <c r="AG25" s="50"/>
      <c r="AH25" s="50"/>
      <c r="AI25" s="50"/>
      <c r="AJ25" s="50"/>
      <c r="AK25" s="50"/>
      <c r="AL25" s="50"/>
      <c r="AM25" s="50"/>
      <c r="AN25" s="50"/>
      <c r="AO25" s="50"/>
      <c r="AP25" s="50"/>
      <c r="AQ25" s="50"/>
      <c r="AR25" s="50"/>
      <c r="AS25" s="50"/>
    </row>
    <row r="26" spans="1:46" s="9" customFormat="1" ht="24" customHeight="1">
      <c r="B26" s="332" t="s">
        <v>51</v>
      </c>
      <c r="C26" s="332"/>
      <c r="D26" s="332"/>
      <c r="E26" s="332"/>
      <c r="F26" s="332"/>
      <c r="G26" s="332"/>
      <c r="H26" s="332"/>
      <c r="I26" s="332"/>
      <c r="J26" s="47" t="s">
        <v>104</v>
      </c>
      <c r="K26" s="333" t="s">
        <v>116</v>
      </c>
      <c r="L26" s="333"/>
      <c r="M26" s="333"/>
      <c r="N26" s="333"/>
      <c r="O26" s="32" t="s">
        <v>15</v>
      </c>
      <c r="P26" s="47" t="s">
        <v>104</v>
      </c>
      <c r="Q26" s="333" t="s">
        <v>117</v>
      </c>
      <c r="R26" s="333"/>
      <c r="S26" s="333"/>
      <c r="T26" s="333"/>
      <c r="U26" s="312" t="s">
        <v>52</v>
      </c>
      <c r="V26" s="312"/>
      <c r="W26" s="312"/>
      <c r="X26" s="312"/>
      <c r="Y26" s="312"/>
      <c r="Z26" s="312"/>
      <c r="AA26" s="312"/>
      <c r="AB26" s="312"/>
      <c r="AC26" s="312"/>
      <c r="AD26" s="312"/>
      <c r="AE26" s="337"/>
      <c r="AF26" s="337"/>
      <c r="AG26" s="337"/>
      <c r="AH26" s="337"/>
      <c r="AI26" s="337"/>
      <c r="AJ26" s="337"/>
      <c r="AK26" s="337"/>
      <c r="AL26" s="337"/>
      <c r="AM26" s="337"/>
      <c r="AN26" s="337"/>
      <c r="AO26" s="337"/>
      <c r="AP26" s="337"/>
      <c r="AQ26" s="337"/>
      <c r="AR26" s="337"/>
      <c r="AS26" s="337"/>
    </row>
    <row r="27" spans="1:46" ht="7.5" customHeight="1">
      <c r="C27" s="16"/>
      <c r="D27" s="16"/>
      <c r="E27" s="16"/>
      <c r="F27" s="16"/>
      <c r="G27" s="16"/>
      <c r="H27" s="16"/>
      <c r="I27" s="16"/>
      <c r="J27" s="16"/>
      <c r="K27" s="16"/>
      <c r="L27" s="16"/>
      <c r="M27"/>
      <c r="N27" s="26"/>
      <c r="O27" s="26"/>
      <c r="P27" s="26"/>
      <c r="Q27" s="26"/>
      <c r="R27" s="26"/>
      <c r="S27" s="26"/>
      <c r="T27" s="26"/>
      <c r="W27"/>
      <c r="X27"/>
      <c r="Y27"/>
      <c r="Z27"/>
      <c r="AC27"/>
      <c r="AD27"/>
      <c r="AE27"/>
      <c r="AF27"/>
      <c r="AG27"/>
      <c r="AH27"/>
      <c r="AI27"/>
      <c r="AJ27"/>
      <c r="AK27"/>
      <c r="AL27"/>
      <c r="AM27"/>
      <c r="AN27"/>
      <c r="AO27"/>
      <c r="AP27"/>
      <c r="AQ27"/>
      <c r="AR27"/>
    </row>
    <row r="28" spans="1:46" ht="22.5" customHeight="1">
      <c r="B28" s="317" t="s">
        <v>37</v>
      </c>
      <c r="C28" s="317"/>
      <c r="D28" s="317"/>
      <c r="E28" s="317"/>
      <c r="F28" s="317"/>
      <c r="G28" s="317"/>
      <c r="H28" s="317"/>
      <c r="I28" s="317"/>
      <c r="J28" s="227" t="s">
        <v>134</v>
      </c>
      <c r="K28" s="227"/>
      <c r="L28" s="227"/>
      <c r="M28" s="227"/>
      <c r="N28" s="227"/>
      <c r="O28" s="227"/>
      <c r="P28" s="227"/>
      <c r="Q28" s="227"/>
      <c r="R28" s="227"/>
      <c r="S28" s="227"/>
      <c r="T28" s="227"/>
      <c r="U28" s="227"/>
      <c r="V28" s="227"/>
      <c r="W28" s="227"/>
      <c r="X28" s="227"/>
      <c r="Y28" s="227"/>
      <c r="Z28" s="227"/>
      <c r="AA28" s="227"/>
      <c r="AB28" s="227"/>
      <c r="AC28" s="227"/>
      <c r="AD28" s="227"/>
      <c r="AE28" s="227"/>
      <c r="AF28" s="227"/>
      <c r="AG28" s="227"/>
      <c r="AH28" s="227"/>
      <c r="AI28" s="227"/>
      <c r="AJ28" s="227"/>
      <c r="AK28" s="227"/>
      <c r="AL28" s="227"/>
      <c r="AM28" s="227"/>
      <c r="AN28" s="227"/>
    </row>
    <row r="29" spans="1:46" ht="31.5" customHeight="1">
      <c r="B29" s="13"/>
      <c r="C29" s="310" t="s">
        <v>1078</v>
      </c>
      <c r="D29" s="310"/>
      <c r="E29" s="310"/>
      <c r="F29" s="310"/>
      <c r="G29" s="310"/>
      <c r="H29" s="310"/>
      <c r="I29" s="310"/>
      <c r="J29" s="310"/>
      <c r="K29" s="310"/>
      <c r="L29" s="310"/>
      <c r="M29" s="24"/>
      <c r="N29" s="310" t="s">
        <v>1034</v>
      </c>
      <c r="O29" s="310"/>
      <c r="P29" s="310"/>
      <c r="Q29" s="310"/>
      <c r="R29" s="310"/>
      <c r="S29" s="310"/>
      <c r="T29" s="310"/>
      <c r="U29" s="310"/>
      <c r="V29" s="310"/>
      <c r="W29" s="310"/>
      <c r="X29" s="310"/>
      <c r="Y29" s="310"/>
      <c r="Z29" s="310"/>
      <c r="AA29" s="310"/>
      <c r="AB29" s="24"/>
      <c r="AC29" s="312" t="s">
        <v>1075</v>
      </c>
      <c r="AD29" s="312"/>
      <c r="AE29" s="312"/>
      <c r="AF29" s="312"/>
      <c r="AG29" s="312"/>
      <c r="AH29" s="32"/>
      <c r="AI29" s="307" t="s">
        <v>1076</v>
      </c>
      <c r="AJ29" s="307"/>
      <c r="AK29" s="307"/>
      <c r="AL29" s="307"/>
      <c r="AM29" s="307"/>
      <c r="AN29" s="95"/>
      <c r="AO29" s="307" t="s">
        <v>1077</v>
      </c>
      <c r="AP29" s="307"/>
      <c r="AQ29" s="307"/>
      <c r="AR29" s="307"/>
      <c r="AS29" s="307"/>
    </row>
    <row r="30" spans="1:46" ht="24" customHeight="1">
      <c r="A30" s="315">
        <v>-1</v>
      </c>
      <c r="B30" s="315"/>
      <c r="C30" s="309"/>
      <c r="D30" s="309"/>
      <c r="E30" s="309"/>
      <c r="F30" s="309"/>
      <c r="G30" s="309"/>
      <c r="H30" s="309"/>
      <c r="I30" s="309"/>
      <c r="J30" s="309"/>
      <c r="K30" s="309"/>
      <c r="L30" s="309"/>
      <c r="M30" s="93"/>
      <c r="N30" s="309"/>
      <c r="O30" s="309"/>
      <c r="P30" s="309"/>
      <c r="Q30" s="309"/>
      <c r="R30" s="309"/>
      <c r="S30" s="309"/>
      <c r="T30" s="309"/>
      <c r="U30" s="309"/>
      <c r="V30" s="309"/>
      <c r="W30" s="309"/>
      <c r="X30" s="309"/>
      <c r="Y30" s="309"/>
      <c r="Z30" s="309"/>
      <c r="AA30" s="309"/>
      <c r="AC30" s="305"/>
      <c r="AD30" s="305"/>
      <c r="AE30" s="94" t="s">
        <v>15</v>
      </c>
      <c r="AF30" s="306"/>
      <c r="AG30" s="306"/>
      <c r="AH30" s="92"/>
      <c r="AI30" s="305"/>
      <c r="AJ30" s="305"/>
      <c r="AK30" s="94" t="s">
        <v>15</v>
      </c>
      <c r="AL30" s="306"/>
      <c r="AM30" s="306"/>
      <c r="AN30" s="92"/>
      <c r="AO30" s="306"/>
      <c r="AP30" s="306"/>
      <c r="AQ30" s="306"/>
      <c r="AR30" s="313" t="s">
        <v>1079</v>
      </c>
      <c r="AS30" s="314"/>
      <c r="AT30" s="91"/>
    </row>
    <row r="31" spans="1:46" ht="24" customHeight="1">
      <c r="A31" s="315">
        <v>-2</v>
      </c>
      <c r="B31" s="315"/>
      <c r="C31" s="311"/>
      <c r="D31" s="311"/>
      <c r="E31" s="311"/>
      <c r="F31" s="311"/>
      <c r="G31" s="311"/>
      <c r="H31" s="311"/>
      <c r="I31" s="311"/>
      <c r="J31" s="311"/>
      <c r="K31" s="311"/>
      <c r="L31" s="311"/>
      <c r="M31" s="93"/>
      <c r="N31" s="311"/>
      <c r="O31" s="311"/>
      <c r="P31" s="311"/>
      <c r="Q31" s="311"/>
      <c r="R31" s="311"/>
      <c r="S31" s="311"/>
      <c r="T31" s="311"/>
      <c r="U31" s="311"/>
      <c r="V31" s="311"/>
      <c r="W31" s="311"/>
      <c r="X31" s="311"/>
      <c r="Y31" s="311"/>
      <c r="Z31" s="311"/>
      <c r="AA31" s="311"/>
      <c r="AC31" s="305"/>
      <c r="AD31" s="305"/>
      <c r="AE31" s="94" t="s">
        <v>15</v>
      </c>
      <c r="AF31" s="306"/>
      <c r="AG31" s="306"/>
      <c r="AH31" s="92"/>
      <c r="AI31" s="305"/>
      <c r="AJ31" s="305"/>
      <c r="AK31" s="94" t="s">
        <v>15</v>
      </c>
      <c r="AL31" s="306"/>
      <c r="AM31" s="306"/>
      <c r="AN31" s="92"/>
      <c r="AO31" s="306"/>
      <c r="AP31" s="306"/>
      <c r="AQ31" s="306"/>
      <c r="AR31" s="313" t="s">
        <v>1079</v>
      </c>
      <c r="AS31" s="314"/>
      <c r="AT31" s="91"/>
    </row>
    <row r="32" spans="1:46" ht="24" customHeight="1">
      <c r="A32" s="315">
        <v>-3</v>
      </c>
      <c r="B32" s="315"/>
      <c r="C32" s="311"/>
      <c r="D32" s="311"/>
      <c r="E32" s="311"/>
      <c r="F32" s="311"/>
      <c r="G32" s="311"/>
      <c r="H32" s="311"/>
      <c r="I32" s="311"/>
      <c r="J32" s="311"/>
      <c r="K32" s="311"/>
      <c r="L32" s="311"/>
      <c r="M32" s="93"/>
      <c r="N32" s="311"/>
      <c r="O32" s="311"/>
      <c r="P32" s="311"/>
      <c r="Q32" s="311"/>
      <c r="R32" s="311"/>
      <c r="S32" s="311"/>
      <c r="T32" s="311"/>
      <c r="U32" s="311"/>
      <c r="V32" s="311"/>
      <c r="W32" s="311"/>
      <c r="X32" s="311"/>
      <c r="Y32" s="311"/>
      <c r="Z32" s="311"/>
      <c r="AA32" s="311"/>
      <c r="AC32" s="305"/>
      <c r="AD32" s="305"/>
      <c r="AE32" s="94" t="s">
        <v>15</v>
      </c>
      <c r="AF32" s="306"/>
      <c r="AG32" s="306"/>
      <c r="AI32" s="305"/>
      <c r="AJ32" s="305"/>
      <c r="AK32" s="94" t="s">
        <v>15</v>
      </c>
      <c r="AL32" s="306"/>
      <c r="AM32" s="306"/>
      <c r="AN32" s="92"/>
      <c r="AO32" s="306"/>
      <c r="AP32" s="306"/>
      <c r="AQ32" s="306"/>
      <c r="AR32" s="313" t="s">
        <v>1079</v>
      </c>
      <c r="AS32" s="314"/>
      <c r="AT32" s="91"/>
    </row>
    <row r="33" spans="1:46" s="9" customFormat="1" ht="24" customHeight="1">
      <c r="A33" s="315">
        <v>-4</v>
      </c>
      <c r="B33" s="315"/>
      <c r="C33" s="311"/>
      <c r="D33" s="311"/>
      <c r="E33" s="311"/>
      <c r="F33" s="311"/>
      <c r="G33" s="311"/>
      <c r="H33" s="311"/>
      <c r="I33" s="311"/>
      <c r="J33" s="311"/>
      <c r="K33" s="311"/>
      <c r="L33" s="311"/>
      <c r="M33" s="93"/>
      <c r="N33" s="311"/>
      <c r="O33" s="311"/>
      <c r="P33" s="311"/>
      <c r="Q33" s="311"/>
      <c r="R33" s="311"/>
      <c r="S33" s="311"/>
      <c r="T33" s="311"/>
      <c r="U33" s="311"/>
      <c r="V33" s="311"/>
      <c r="W33" s="311"/>
      <c r="X33" s="311"/>
      <c r="Y33" s="311"/>
      <c r="Z33" s="311"/>
      <c r="AA33" s="311"/>
      <c r="AC33" s="305"/>
      <c r="AD33" s="305"/>
      <c r="AE33" s="94" t="s">
        <v>15</v>
      </c>
      <c r="AF33" s="306"/>
      <c r="AG33" s="306"/>
      <c r="AH33" s="7"/>
      <c r="AI33" s="305"/>
      <c r="AJ33" s="305"/>
      <c r="AK33" s="94" t="s">
        <v>15</v>
      </c>
      <c r="AL33" s="306"/>
      <c r="AM33" s="306"/>
      <c r="AN33" s="92"/>
      <c r="AO33" s="306"/>
      <c r="AP33" s="306"/>
      <c r="AQ33" s="306"/>
      <c r="AR33" s="313" t="s">
        <v>1079</v>
      </c>
      <c r="AS33" s="314"/>
      <c r="AT33" s="91"/>
    </row>
    <row r="34" spans="1:46" ht="24" customHeight="1">
      <c r="A34" s="315">
        <v>-5</v>
      </c>
      <c r="B34" s="315"/>
      <c r="C34" s="311"/>
      <c r="D34" s="311"/>
      <c r="E34" s="311"/>
      <c r="F34" s="311"/>
      <c r="G34" s="311"/>
      <c r="H34" s="311"/>
      <c r="I34" s="311"/>
      <c r="J34" s="311"/>
      <c r="K34" s="311"/>
      <c r="L34" s="311"/>
      <c r="M34" s="93"/>
      <c r="N34" s="311"/>
      <c r="O34" s="311"/>
      <c r="P34" s="311"/>
      <c r="Q34" s="311"/>
      <c r="R34" s="311"/>
      <c r="S34" s="311"/>
      <c r="T34" s="311"/>
      <c r="U34" s="311"/>
      <c r="V34" s="311"/>
      <c r="W34" s="311"/>
      <c r="X34" s="311"/>
      <c r="Y34" s="311"/>
      <c r="Z34" s="311"/>
      <c r="AA34" s="311"/>
      <c r="AC34" s="305"/>
      <c r="AD34" s="305"/>
      <c r="AE34" s="94" t="s">
        <v>15</v>
      </c>
      <c r="AF34" s="306"/>
      <c r="AG34" s="306"/>
      <c r="AI34" s="305"/>
      <c r="AJ34" s="305"/>
      <c r="AK34" s="94" t="s">
        <v>15</v>
      </c>
      <c r="AL34" s="306"/>
      <c r="AM34" s="306"/>
      <c r="AN34" s="92"/>
      <c r="AO34" s="306"/>
      <c r="AP34" s="306"/>
      <c r="AQ34" s="306"/>
      <c r="AR34" s="313" t="s">
        <v>1079</v>
      </c>
      <c r="AS34" s="314"/>
      <c r="AT34" s="91"/>
    </row>
    <row r="35" spans="1:46" s="9" customFormat="1" ht="24" customHeight="1">
      <c r="A35" s="315">
        <v>-6</v>
      </c>
      <c r="B35" s="315"/>
      <c r="C35" s="311"/>
      <c r="D35" s="311"/>
      <c r="E35" s="311"/>
      <c r="F35" s="311"/>
      <c r="G35" s="311"/>
      <c r="H35" s="311"/>
      <c r="I35" s="311"/>
      <c r="J35" s="311"/>
      <c r="K35" s="311"/>
      <c r="L35" s="311"/>
      <c r="M35" s="93"/>
      <c r="N35" s="311"/>
      <c r="O35" s="311"/>
      <c r="P35" s="311"/>
      <c r="Q35" s="311"/>
      <c r="R35" s="311"/>
      <c r="S35" s="311"/>
      <c r="T35" s="311"/>
      <c r="U35" s="311"/>
      <c r="V35" s="311"/>
      <c r="W35" s="311"/>
      <c r="X35" s="311"/>
      <c r="Y35" s="311"/>
      <c r="Z35" s="311"/>
      <c r="AA35" s="311"/>
      <c r="AC35" s="305"/>
      <c r="AD35" s="305"/>
      <c r="AE35" s="94" t="s">
        <v>15</v>
      </c>
      <c r="AF35" s="306"/>
      <c r="AG35" s="306"/>
      <c r="AH35" s="7"/>
      <c r="AI35" s="305"/>
      <c r="AJ35" s="305"/>
      <c r="AK35" s="94" t="s">
        <v>15</v>
      </c>
      <c r="AL35" s="306"/>
      <c r="AM35" s="306"/>
      <c r="AN35" s="92"/>
      <c r="AO35" s="306"/>
      <c r="AP35" s="306"/>
      <c r="AQ35" s="306"/>
      <c r="AR35" s="313" t="s">
        <v>1079</v>
      </c>
      <c r="AS35" s="314"/>
      <c r="AT35" s="91"/>
    </row>
    <row r="36" spans="1:46" s="9" customFormat="1" ht="7.5" customHeight="1">
      <c r="A36" s="35"/>
      <c r="B36" s="35"/>
      <c r="C36" s="13"/>
      <c r="D36" s="13"/>
      <c r="E36" s="13"/>
      <c r="F36" s="13"/>
      <c r="G36" s="13"/>
      <c r="H36" s="13"/>
      <c r="I36" s="13"/>
      <c r="J36" s="13"/>
      <c r="K36" s="13"/>
      <c r="L36" s="24"/>
      <c r="M36" s="24"/>
      <c r="N36" s="24"/>
      <c r="O36" s="24"/>
      <c r="P36" s="24"/>
      <c r="Q36" s="24"/>
      <c r="R36" s="24"/>
      <c r="S36" s="24"/>
      <c r="T36" s="24"/>
      <c r="U36" s="24"/>
      <c r="V36" s="24"/>
      <c r="W36" s="24"/>
      <c r="X36" s="24"/>
      <c r="Y36" s="24"/>
      <c r="Z36" s="24"/>
      <c r="AA36" s="24"/>
      <c r="AB36"/>
      <c r="AC36" s="33"/>
      <c r="AD36" s="33"/>
      <c r="AE36" s="7"/>
      <c r="AF36" s="34"/>
      <c r="AG36" s="34"/>
      <c r="AH36" s="7"/>
      <c r="AI36" s="34"/>
      <c r="AJ36" s="34"/>
      <c r="AK36" s="24"/>
      <c r="AL36" s="34"/>
      <c r="AM36" s="34"/>
      <c r="AN36" s="7"/>
      <c r="AO36" s="34"/>
      <c r="AP36" s="34"/>
      <c r="AQ36" s="7"/>
      <c r="AR36" s="34"/>
      <c r="AS36" s="34"/>
    </row>
    <row r="37" spans="1:46" ht="22.5" customHeight="1">
      <c r="B37" s="317" t="s">
        <v>40</v>
      </c>
      <c r="C37" s="317"/>
      <c r="D37" s="317"/>
      <c r="E37" s="317"/>
      <c r="F37" s="317"/>
      <c r="G37" s="317"/>
      <c r="H37" s="317"/>
      <c r="I37" s="317"/>
      <c r="J37" s="317"/>
      <c r="K37" s="317"/>
      <c r="L37" s="317"/>
      <c r="M37" s="317"/>
      <c r="N37" s="317"/>
      <c r="O37" s="317"/>
      <c r="P37" s="317"/>
      <c r="Q37" s="317"/>
      <c r="R37" s="317"/>
      <c r="S37" s="317"/>
      <c r="T37" s="317"/>
      <c r="U37" s="317"/>
      <c r="V37" s="317"/>
    </row>
    <row r="38" spans="1:46" ht="26.25" customHeight="1">
      <c r="B38" s="13"/>
      <c r="C38" s="310" t="s">
        <v>1078</v>
      </c>
      <c r="D38" s="310"/>
      <c r="E38" s="310"/>
      <c r="F38" s="310"/>
      <c r="G38" s="310"/>
      <c r="H38" s="310"/>
      <c r="I38" s="310"/>
      <c r="J38" s="310"/>
      <c r="K38" s="310"/>
      <c r="L38" s="310"/>
      <c r="M38" s="24"/>
      <c r="N38" s="310" t="s">
        <v>1034</v>
      </c>
      <c r="O38" s="310"/>
      <c r="P38" s="310"/>
      <c r="Q38" s="310"/>
      <c r="R38" s="310"/>
      <c r="S38" s="310"/>
      <c r="T38" s="310"/>
      <c r="U38" s="310"/>
      <c r="V38" s="310"/>
      <c r="W38" s="310"/>
      <c r="X38" s="310"/>
      <c r="Y38" s="310"/>
      <c r="Z38" s="310"/>
      <c r="AA38" s="310"/>
      <c r="AB38" s="24"/>
      <c r="AC38" s="312" t="s">
        <v>1075</v>
      </c>
      <c r="AD38" s="312"/>
      <c r="AE38" s="312"/>
      <c r="AF38" s="312"/>
      <c r="AG38" s="312"/>
      <c r="AH38" s="32"/>
      <c r="AI38" s="307" t="s">
        <v>1076</v>
      </c>
      <c r="AJ38" s="307"/>
      <c r="AK38" s="307"/>
      <c r="AL38" s="307"/>
      <c r="AM38" s="307"/>
      <c r="AN38" s="32"/>
      <c r="AO38" s="307" t="s">
        <v>1081</v>
      </c>
      <c r="AP38" s="307"/>
      <c r="AQ38" s="307"/>
      <c r="AR38" s="307"/>
      <c r="AS38" s="307"/>
    </row>
    <row r="39" spans="1:46" ht="24" customHeight="1">
      <c r="A39" s="315">
        <v>-1</v>
      </c>
      <c r="B39" s="315"/>
      <c r="C39" s="309"/>
      <c r="D39" s="309"/>
      <c r="E39" s="309"/>
      <c r="F39" s="309"/>
      <c r="G39" s="309"/>
      <c r="H39" s="309"/>
      <c r="I39" s="309"/>
      <c r="J39" s="309"/>
      <c r="K39" s="309"/>
      <c r="L39" s="309"/>
      <c r="M39" s="93"/>
      <c r="N39" s="309"/>
      <c r="O39" s="309"/>
      <c r="P39" s="309"/>
      <c r="Q39" s="309"/>
      <c r="R39" s="309"/>
      <c r="S39" s="309"/>
      <c r="T39" s="309"/>
      <c r="U39" s="309"/>
      <c r="V39" s="309"/>
      <c r="W39" s="309"/>
      <c r="X39" s="309"/>
      <c r="Y39" s="309"/>
      <c r="Z39" s="309"/>
      <c r="AA39" s="309"/>
      <c r="AB39" s="93"/>
      <c r="AC39" s="305"/>
      <c r="AD39" s="305"/>
      <c r="AE39" s="94" t="s">
        <v>15</v>
      </c>
      <c r="AF39" s="306"/>
      <c r="AG39" s="306"/>
      <c r="AH39" s="79"/>
      <c r="AI39" s="305"/>
      <c r="AJ39" s="305"/>
      <c r="AK39" s="94" t="s">
        <v>15</v>
      </c>
      <c r="AL39" s="306"/>
      <c r="AM39" s="306"/>
      <c r="AN39" s="79"/>
      <c r="AO39" s="305"/>
      <c r="AP39" s="305"/>
      <c r="AQ39" s="305"/>
      <c r="AR39" s="334" t="s">
        <v>1080</v>
      </c>
      <c r="AS39" s="335"/>
    </row>
    <row r="40" spans="1:46" ht="24" customHeight="1">
      <c r="A40" s="315">
        <v>-2</v>
      </c>
      <c r="B40" s="315"/>
      <c r="C40" s="309"/>
      <c r="D40" s="309"/>
      <c r="E40" s="309"/>
      <c r="F40" s="309"/>
      <c r="G40" s="309"/>
      <c r="H40" s="309"/>
      <c r="I40" s="309"/>
      <c r="J40" s="309"/>
      <c r="K40" s="309"/>
      <c r="L40" s="309"/>
      <c r="M40" s="93"/>
      <c r="N40" s="311"/>
      <c r="O40" s="311"/>
      <c r="P40" s="311"/>
      <c r="Q40" s="311"/>
      <c r="R40" s="311"/>
      <c r="S40" s="311"/>
      <c r="T40" s="311"/>
      <c r="U40" s="311"/>
      <c r="V40" s="311"/>
      <c r="W40" s="311"/>
      <c r="X40" s="311"/>
      <c r="Y40" s="311"/>
      <c r="Z40" s="311"/>
      <c r="AA40" s="311"/>
      <c r="AB40" s="93"/>
      <c r="AC40" s="305"/>
      <c r="AD40" s="305"/>
      <c r="AE40" s="94" t="s">
        <v>15</v>
      </c>
      <c r="AF40" s="306"/>
      <c r="AG40" s="306"/>
      <c r="AH40" s="79"/>
      <c r="AI40" s="305"/>
      <c r="AJ40" s="305"/>
      <c r="AK40" s="94" t="s">
        <v>15</v>
      </c>
      <c r="AL40" s="306"/>
      <c r="AM40" s="306"/>
      <c r="AN40" s="79"/>
      <c r="AO40" s="308"/>
      <c r="AP40" s="308"/>
      <c r="AQ40" s="308"/>
      <c r="AR40" s="334" t="s">
        <v>1080</v>
      </c>
      <c r="AS40" s="335"/>
    </row>
    <row r="41" spans="1:46" ht="12" customHeight="1">
      <c r="G41"/>
      <c r="H41"/>
      <c r="I41"/>
      <c r="J41"/>
      <c r="K41"/>
      <c r="L41"/>
      <c r="M41"/>
      <c r="N41"/>
      <c r="O41"/>
      <c r="S41"/>
      <c r="T41"/>
      <c r="U41"/>
      <c r="V41"/>
      <c r="W41"/>
      <c r="X41"/>
      <c r="Y41"/>
      <c r="Z41"/>
      <c r="AA41"/>
      <c r="AB41"/>
      <c r="AC41"/>
      <c r="AD41"/>
      <c r="AE41"/>
      <c r="AF41"/>
      <c r="AI41"/>
      <c r="AJ41"/>
      <c r="AK41"/>
      <c r="AL41"/>
      <c r="AM41"/>
      <c r="AP41"/>
      <c r="AQ41"/>
      <c r="AR41"/>
      <c r="AS41"/>
    </row>
    <row r="42" spans="1:46" ht="22.5" customHeight="1">
      <c r="B42" s="317" t="s">
        <v>139</v>
      </c>
      <c r="C42" s="317"/>
      <c r="D42" s="317"/>
      <c r="E42" s="317"/>
      <c r="F42" s="317"/>
      <c r="G42" s="317"/>
      <c r="H42" s="317"/>
      <c r="I42" s="317"/>
      <c r="J42" s="317"/>
      <c r="K42" s="317"/>
      <c r="L42" s="317"/>
      <c r="M42" s="317"/>
      <c r="N42" s="317"/>
      <c r="O42" s="317"/>
      <c r="P42" s="317"/>
      <c r="Q42" s="317"/>
      <c r="R42" s="317"/>
      <c r="S42" s="317"/>
      <c r="T42" s="317"/>
      <c r="U42" s="317"/>
      <c r="V42" s="317"/>
    </row>
    <row r="43" spans="1:46" ht="26.25" customHeight="1">
      <c r="B43" s="13"/>
      <c r="C43" s="13"/>
      <c r="D43" s="310" t="s">
        <v>41</v>
      </c>
      <c r="E43" s="310"/>
      <c r="F43" s="310"/>
      <c r="G43" s="310"/>
      <c r="H43" s="310"/>
      <c r="I43" s="310"/>
      <c r="J43" s="310"/>
      <c r="K43" s="310"/>
      <c r="L43" s="310"/>
      <c r="M43" s="24"/>
      <c r="N43" s="24"/>
      <c r="O43" s="24"/>
      <c r="P43" s="24"/>
      <c r="Q43" s="24"/>
      <c r="U43" s="310" t="s">
        <v>39</v>
      </c>
      <c r="V43" s="194"/>
      <c r="W43" s="194"/>
      <c r="X43" s="194"/>
      <c r="Y43" s="194"/>
      <c r="Z43" s="24"/>
      <c r="AA43" s="24"/>
      <c r="AB43" s="24"/>
      <c r="AC43" s="24"/>
      <c r="AG43" s="310" t="s">
        <v>132</v>
      </c>
      <c r="AH43" s="310"/>
      <c r="AI43" s="310"/>
      <c r="AJ43" s="310"/>
      <c r="AK43" s="310"/>
      <c r="AL43" s="310"/>
      <c r="AN43" s="310" t="s">
        <v>133</v>
      </c>
      <c r="AO43" s="310"/>
      <c r="AP43" s="310"/>
      <c r="AQ43" s="310"/>
      <c r="AR43" s="310"/>
      <c r="AS43" s="310"/>
    </row>
    <row r="44" spans="1:46" ht="24" customHeight="1">
      <c r="A44" s="315">
        <v>-1</v>
      </c>
      <c r="B44" s="315"/>
      <c r="C44" s="309"/>
      <c r="D44" s="309"/>
      <c r="E44" s="309"/>
      <c r="F44" s="309"/>
      <c r="G44" s="309"/>
      <c r="H44" s="309"/>
      <c r="I44" s="309"/>
      <c r="J44" s="309"/>
      <c r="K44" s="309"/>
      <c r="L44" s="309"/>
      <c r="M44" s="309"/>
      <c r="N44" s="79"/>
      <c r="O44" s="309"/>
      <c r="P44" s="309"/>
      <c r="Q44" s="309"/>
      <c r="R44" s="309"/>
      <c r="S44" s="309"/>
      <c r="T44" s="309"/>
      <c r="U44" s="309"/>
      <c r="V44" s="309"/>
      <c r="W44" s="309"/>
      <c r="X44" s="309"/>
      <c r="Y44" s="309"/>
      <c r="Z44" s="309"/>
      <c r="AA44" s="309"/>
      <c r="AB44" s="309"/>
      <c r="AC44" s="309"/>
      <c r="AD44" s="309"/>
      <c r="AE44" s="309"/>
      <c r="AF44" s="80"/>
      <c r="AG44" s="305"/>
      <c r="AH44" s="305"/>
      <c r="AI44" s="305"/>
      <c r="AJ44" s="75" t="s">
        <v>15</v>
      </c>
      <c r="AK44" s="306"/>
      <c r="AL44" s="306"/>
      <c r="AM44" s="80"/>
      <c r="AN44" s="305"/>
      <c r="AO44" s="305"/>
      <c r="AP44" s="305"/>
      <c r="AQ44" s="75" t="s">
        <v>15</v>
      </c>
      <c r="AR44" s="306"/>
      <c r="AS44" s="306"/>
    </row>
    <row r="45" spans="1:46" ht="24" customHeight="1">
      <c r="A45" s="315">
        <v>-2</v>
      </c>
      <c r="B45" s="315"/>
      <c r="C45" s="311"/>
      <c r="D45" s="311"/>
      <c r="E45" s="311"/>
      <c r="F45" s="311"/>
      <c r="G45" s="311"/>
      <c r="H45" s="311"/>
      <c r="I45" s="311"/>
      <c r="J45" s="311"/>
      <c r="K45" s="311"/>
      <c r="L45" s="311"/>
      <c r="M45" s="311"/>
      <c r="N45" s="79"/>
      <c r="O45" s="311"/>
      <c r="P45" s="311"/>
      <c r="Q45" s="311"/>
      <c r="R45" s="311"/>
      <c r="S45" s="311"/>
      <c r="T45" s="311"/>
      <c r="U45" s="311"/>
      <c r="V45" s="311"/>
      <c r="W45" s="311"/>
      <c r="X45" s="311"/>
      <c r="Y45" s="311"/>
      <c r="Z45" s="311"/>
      <c r="AA45" s="311"/>
      <c r="AB45" s="311"/>
      <c r="AC45" s="311"/>
      <c r="AD45" s="311"/>
      <c r="AE45" s="311"/>
      <c r="AF45" s="80"/>
      <c r="AG45" s="305"/>
      <c r="AH45" s="305"/>
      <c r="AI45" s="305"/>
      <c r="AJ45" s="75" t="s">
        <v>15</v>
      </c>
      <c r="AK45" s="306"/>
      <c r="AL45" s="306"/>
      <c r="AM45" s="80"/>
      <c r="AN45" s="305"/>
      <c r="AO45" s="305"/>
      <c r="AP45" s="305"/>
      <c r="AQ45" s="75" t="s">
        <v>15</v>
      </c>
      <c r="AR45" s="306"/>
      <c r="AS45" s="306"/>
    </row>
    <row r="46" spans="1:46" ht="24" customHeight="1">
      <c r="A46" s="315">
        <v>-3</v>
      </c>
      <c r="B46" s="315"/>
      <c r="C46" s="311"/>
      <c r="D46" s="311"/>
      <c r="E46" s="311"/>
      <c r="F46" s="311"/>
      <c r="G46" s="311"/>
      <c r="H46" s="311"/>
      <c r="I46" s="311"/>
      <c r="J46" s="311"/>
      <c r="K46" s="311"/>
      <c r="L46" s="311"/>
      <c r="M46" s="311"/>
      <c r="N46" s="79"/>
      <c r="O46" s="311"/>
      <c r="P46" s="311"/>
      <c r="Q46" s="311"/>
      <c r="R46" s="311"/>
      <c r="S46" s="311"/>
      <c r="T46" s="311"/>
      <c r="U46" s="311"/>
      <c r="V46" s="311"/>
      <c r="W46" s="311"/>
      <c r="X46" s="311"/>
      <c r="Y46" s="311"/>
      <c r="Z46" s="311"/>
      <c r="AA46" s="311"/>
      <c r="AB46" s="311"/>
      <c r="AC46" s="311"/>
      <c r="AD46" s="311"/>
      <c r="AE46" s="311"/>
      <c r="AF46" s="80"/>
      <c r="AG46" s="308"/>
      <c r="AH46" s="308"/>
      <c r="AI46" s="308"/>
      <c r="AJ46" s="75" t="s">
        <v>15</v>
      </c>
      <c r="AK46" s="331"/>
      <c r="AL46" s="331"/>
      <c r="AM46" s="80"/>
      <c r="AN46" s="308"/>
      <c r="AO46" s="308"/>
      <c r="AP46" s="308"/>
      <c r="AQ46" s="75" t="s">
        <v>15</v>
      </c>
      <c r="AR46" s="331"/>
      <c r="AS46" s="331"/>
    </row>
    <row r="47" spans="1:46" ht="9.75" customHeight="1">
      <c r="A47" s="35"/>
      <c r="B47" s="35"/>
      <c r="C47" s="87"/>
      <c r="D47" s="87"/>
      <c r="E47" s="87"/>
      <c r="F47" s="87"/>
      <c r="G47" s="87"/>
      <c r="H47" s="87"/>
      <c r="I47" s="87"/>
      <c r="J47" s="87"/>
      <c r="K47" s="87"/>
      <c r="L47" s="87"/>
      <c r="M47" s="87"/>
      <c r="N47" s="79"/>
      <c r="O47" s="87"/>
      <c r="P47" s="87"/>
      <c r="Q47" s="87"/>
      <c r="R47" s="87"/>
      <c r="S47" s="87"/>
      <c r="T47" s="87"/>
      <c r="U47" s="87"/>
      <c r="V47" s="87"/>
      <c r="W47" s="87"/>
      <c r="X47" s="87"/>
      <c r="Y47" s="87"/>
      <c r="Z47" s="87"/>
      <c r="AA47" s="87"/>
      <c r="AB47" s="87"/>
      <c r="AC47" s="87"/>
      <c r="AD47" s="87"/>
      <c r="AE47" s="87"/>
      <c r="AF47" s="80"/>
      <c r="AG47" s="88"/>
      <c r="AH47" s="88"/>
      <c r="AI47" s="88"/>
      <c r="AJ47" s="25"/>
      <c r="AK47" s="89"/>
      <c r="AL47" s="89"/>
      <c r="AM47" s="80"/>
      <c r="AN47" s="88"/>
      <c r="AO47" s="88"/>
      <c r="AP47" s="88"/>
      <c r="AQ47" s="25"/>
      <c r="AR47" s="89"/>
      <c r="AS47" s="89"/>
    </row>
    <row r="48" spans="1:46" ht="22.5" customHeight="1">
      <c r="A48" s="35"/>
      <c r="B48" s="7" t="s">
        <v>130</v>
      </c>
      <c r="W48" s="24"/>
      <c r="X48" s="24"/>
      <c r="Y48" s="24"/>
      <c r="Z48" s="24"/>
      <c r="AA48" s="24"/>
      <c r="AB48"/>
      <c r="AC48" s="33"/>
      <c r="AD48" s="33"/>
      <c r="AE48" s="16"/>
      <c r="AF48" s="34"/>
      <c r="AG48" s="34"/>
      <c r="AH48" s="16"/>
      <c r="AI48" s="34"/>
      <c r="AJ48" s="34"/>
      <c r="AK48" s="24"/>
      <c r="AL48" s="34"/>
      <c r="AM48" s="34"/>
      <c r="AN48" s="16"/>
      <c r="AO48" s="34"/>
      <c r="AP48" s="34"/>
      <c r="AQ48" s="16"/>
      <c r="AR48" s="34"/>
      <c r="AS48" s="34"/>
    </row>
    <row r="49" spans="1:45" ht="22.5" customHeight="1">
      <c r="A49" s="35"/>
      <c r="B49" s="316" t="s">
        <v>104</v>
      </c>
      <c r="C49" s="316"/>
      <c r="D49" s="33" t="s">
        <v>128</v>
      </c>
      <c r="E49" s="13"/>
      <c r="F49" s="13"/>
      <c r="G49" s="194" t="s">
        <v>630</v>
      </c>
      <c r="H49" s="194"/>
      <c r="I49" s="194"/>
      <c r="J49" s="194"/>
      <c r="K49" s="194"/>
      <c r="L49" s="194"/>
      <c r="M49" s="194"/>
      <c r="N49" s="194"/>
      <c r="O49" s="341" t="s">
        <v>1039</v>
      </c>
      <c r="P49" s="341"/>
      <c r="Q49" s="194" t="s">
        <v>631</v>
      </c>
      <c r="R49" s="194"/>
      <c r="S49" s="194"/>
      <c r="T49" s="194"/>
      <c r="AS49" s="9"/>
    </row>
    <row r="50" spans="1:45" ht="22.5" customHeight="1">
      <c r="A50" s="35"/>
      <c r="B50" s="316"/>
      <c r="C50" s="316"/>
      <c r="D50" s="33"/>
      <c r="G50" s="194" t="s">
        <v>632</v>
      </c>
      <c r="H50" s="194"/>
      <c r="I50" s="194"/>
      <c r="J50" s="194"/>
      <c r="K50" s="194"/>
      <c r="L50" s="194"/>
      <c r="M50" s="194"/>
      <c r="N50" s="194"/>
      <c r="O50" s="194"/>
      <c r="P50" s="194"/>
      <c r="Q50" s="194"/>
      <c r="R50" s="194"/>
      <c r="S50" s="194"/>
      <c r="T50" s="194"/>
      <c r="U50" s="194"/>
      <c r="V50" s="194"/>
      <c r="W50" s="194"/>
      <c r="X50" s="194"/>
      <c r="Y50" s="194"/>
      <c r="Z50" s="194"/>
      <c r="AA50" s="194"/>
      <c r="AB50" s="194"/>
      <c r="AC50" s="194"/>
      <c r="AD50" s="194"/>
      <c r="AE50" s="194"/>
      <c r="AF50" s="341" t="s">
        <v>1039</v>
      </c>
      <c r="AG50" s="341"/>
      <c r="AH50" s="194" t="s">
        <v>631</v>
      </c>
      <c r="AI50" s="194"/>
      <c r="AJ50" s="194"/>
      <c r="AK50" s="194"/>
      <c r="AS50" s="13"/>
    </row>
    <row r="51" spans="1:45" ht="14.25" customHeight="1">
      <c r="A51" s="35"/>
      <c r="B51" s="316" t="s">
        <v>104</v>
      </c>
      <c r="C51" s="316"/>
      <c r="D51" s="33" t="s">
        <v>129</v>
      </c>
      <c r="N51" s="354"/>
      <c r="O51" s="354"/>
      <c r="P51" s="354"/>
      <c r="Q51" s="354"/>
      <c r="R51" s="354"/>
      <c r="S51" s="359"/>
      <c r="T51" s="359"/>
      <c r="U51" s="359"/>
      <c r="V51" s="359"/>
      <c r="W51" s="359"/>
      <c r="X51" s="359"/>
      <c r="Y51" s="359"/>
      <c r="Z51" s="359"/>
      <c r="AA51" s="359"/>
      <c r="AB51" s="359"/>
      <c r="AC51" s="359"/>
      <c r="AD51" s="359"/>
      <c r="AE51" s="354"/>
      <c r="AF51" s="354"/>
      <c r="AG51" s="354"/>
      <c r="AH51" s="354"/>
      <c r="AI51" s="360"/>
      <c r="AJ51" s="360"/>
      <c r="AK51" s="360"/>
      <c r="AL51" s="360"/>
      <c r="AM51" s="360"/>
      <c r="AN51" s="360"/>
      <c r="AO51" s="360"/>
      <c r="AP51" s="360"/>
      <c r="AQ51" s="360"/>
      <c r="AR51" s="360"/>
      <c r="AS51" s="13"/>
    </row>
    <row r="52" spans="1:45" ht="9.75" customHeight="1">
      <c r="A52" s="35"/>
      <c r="B52" s="35"/>
      <c r="C52" s="13"/>
      <c r="D52" s="13"/>
      <c r="E52" s="13"/>
      <c r="F52" s="13"/>
      <c r="G52" s="13"/>
      <c r="H52" s="13"/>
      <c r="I52" s="13"/>
      <c r="J52" s="13"/>
      <c r="K52" s="13"/>
      <c r="L52" s="24"/>
      <c r="M52" s="24"/>
      <c r="N52" s="24"/>
      <c r="O52" s="24"/>
      <c r="P52" s="24"/>
      <c r="Q52" s="24"/>
      <c r="R52" s="24"/>
      <c r="S52" s="24"/>
      <c r="T52" s="24"/>
      <c r="U52" s="24"/>
      <c r="V52" s="24"/>
      <c r="W52" s="24"/>
      <c r="X52" s="24"/>
      <c r="Y52" s="24"/>
      <c r="Z52" s="24"/>
      <c r="AA52" s="24"/>
      <c r="AB52"/>
      <c r="AC52" s="33"/>
      <c r="AD52" s="33"/>
      <c r="AE52" s="16"/>
      <c r="AF52" s="34"/>
      <c r="AG52" s="34"/>
      <c r="AH52" s="16"/>
      <c r="AI52" s="34"/>
      <c r="AJ52" s="34"/>
      <c r="AK52" s="24"/>
      <c r="AL52" s="34"/>
      <c r="AM52" s="34"/>
      <c r="AN52" s="16"/>
      <c r="AO52" s="34"/>
      <c r="AP52" s="34"/>
      <c r="AQ52" s="16"/>
      <c r="AR52" s="34"/>
      <c r="AS52" s="34"/>
    </row>
    <row r="53" spans="1:45" ht="15" customHeight="1">
      <c r="B53" s="317" t="s">
        <v>137</v>
      </c>
      <c r="C53" s="317"/>
      <c r="D53" s="317"/>
      <c r="E53" s="317"/>
      <c r="F53" s="317"/>
      <c r="G53" s="317"/>
      <c r="H53" s="317"/>
      <c r="I53" s="317"/>
      <c r="J53" s="317"/>
      <c r="K53" s="317"/>
      <c r="L53" s="317"/>
      <c r="M53" s="317"/>
      <c r="N53" s="317"/>
      <c r="O53" s="317"/>
      <c r="P53" s="317"/>
      <c r="Q53" s="317"/>
      <c r="R53" s="317"/>
      <c r="S53" s="317"/>
      <c r="T53" s="317"/>
      <c r="U53" s="317"/>
      <c r="V53" s="317"/>
    </row>
    <row r="54" spans="1:45" ht="22.5" customHeight="1">
      <c r="B54" s="316" t="s">
        <v>104</v>
      </c>
      <c r="C54" s="316"/>
      <c r="D54" s="33" t="s">
        <v>128</v>
      </c>
      <c r="E54" s="13"/>
      <c r="F54" s="13"/>
      <c r="G54" s="317" t="s">
        <v>1050</v>
      </c>
      <c r="H54" s="317"/>
      <c r="I54" s="317"/>
      <c r="J54" s="317"/>
      <c r="K54" s="317"/>
      <c r="L54" s="317"/>
      <c r="M54" s="317"/>
      <c r="N54" s="317"/>
      <c r="O54" s="317"/>
      <c r="P54" s="317"/>
      <c r="Q54" s="317"/>
      <c r="R54" s="317"/>
      <c r="S54" s="317"/>
      <c r="T54" s="317"/>
      <c r="U54" s="317"/>
      <c r="V54" s="317"/>
      <c r="W54" s="317"/>
      <c r="X54" s="341"/>
      <c r="Y54" s="341"/>
      <c r="Z54" s="7" t="s">
        <v>1049</v>
      </c>
    </row>
    <row r="55" spans="1:45" ht="12" customHeight="1">
      <c r="B55" s="316"/>
      <c r="C55" s="316"/>
      <c r="D55" s="33"/>
      <c r="G55" s="355"/>
      <c r="H55" s="355"/>
      <c r="I55" s="355"/>
      <c r="J55" s="355"/>
      <c r="K55" s="355"/>
      <c r="L55" s="355"/>
      <c r="M55" s="355"/>
      <c r="N55" s="355"/>
      <c r="O55" s="355"/>
      <c r="P55" s="355"/>
      <c r="AF55" s="194"/>
      <c r="AG55" s="194"/>
      <c r="AH55" s="194"/>
      <c r="AI55" s="194"/>
      <c r="AJ55" s="194"/>
      <c r="AK55" s="194"/>
    </row>
    <row r="56" spans="1:45" ht="17.25" customHeight="1">
      <c r="B56" s="316" t="s">
        <v>104</v>
      </c>
      <c r="C56" s="316"/>
      <c r="D56" s="33" t="s">
        <v>129</v>
      </c>
      <c r="N56" s="354"/>
      <c r="O56" s="354"/>
      <c r="P56" s="354"/>
      <c r="Q56" s="354"/>
      <c r="R56" s="354"/>
      <c r="S56" s="359"/>
      <c r="T56" s="359"/>
      <c r="U56" s="359"/>
      <c r="V56" s="359"/>
      <c r="W56" s="359"/>
      <c r="X56" s="359"/>
      <c r="Y56" s="359"/>
      <c r="Z56" s="359"/>
      <c r="AA56" s="359"/>
      <c r="AB56" s="359"/>
      <c r="AC56" s="359"/>
      <c r="AD56" s="359"/>
      <c r="AE56" s="354"/>
      <c r="AF56" s="354"/>
      <c r="AG56" s="354"/>
      <c r="AH56" s="354"/>
      <c r="AI56" s="360"/>
      <c r="AJ56" s="360"/>
      <c r="AK56" s="360"/>
      <c r="AL56" s="360"/>
      <c r="AM56" s="360"/>
      <c r="AN56" s="360"/>
      <c r="AO56" s="360"/>
      <c r="AP56" s="360"/>
      <c r="AQ56" s="360"/>
      <c r="AR56" s="360"/>
    </row>
    <row r="57" spans="1:45" ht="34.5" customHeight="1">
      <c r="B57" s="13"/>
      <c r="C57" s="13"/>
      <c r="D57" s="310" t="s">
        <v>1052</v>
      </c>
      <c r="E57" s="310"/>
      <c r="F57" s="310"/>
      <c r="G57" s="310"/>
      <c r="H57" s="310"/>
      <c r="I57" s="310"/>
      <c r="J57" s="310"/>
      <c r="K57" s="24"/>
      <c r="L57" s="24"/>
      <c r="M57" s="310" t="s">
        <v>1051</v>
      </c>
      <c r="N57" s="310"/>
      <c r="O57" s="310"/>
      <c r="P57" s="310"/>
      <c r="Q57" s="310"/>
      <c r="R57" s="310"/>
      <c r="S57" s="310"/>
      <c r="T57" s="310"/>
      <c r="U57" s="310"/>
      <c r="W57" s="24"/>
      <c r="X57" s="24"/>
      <c r="Y57" s="310" t="s">
        <v>1053</v>
      </c>
      <c r="Z57" s="310"/>
      <c r="AA57" s="310"/>
      <c r="AB57" s="310"/>
      <c r="AC57" s="310"/>
      <c r="AD57" s="310"/>
      <c r="AE57" s="310"/>
      <c r="AF57" s="32"/>
      <c r="AG57" s="32"/>
      <c r="AH57" s="32"/>
      <c r="AI57" s="32"/>
      <c r="AJ57" s="24"/>
      <c r="AK57" s="310" t="s">
        <v>1054</v>
      </c>
      <c r="AL57" s="310"/>
      <c r="AM57" s="310"/>
      <c r="AN57" s="310"/>
      <c r="AO57" s="310"/>
      <c r="AP57" s="310"/>
      <c r="AQ57" s="310"/>
      <c r="AR57" s="32"/>
    </row>
    <row r="58" spans="1:45" ht="24" customHeight="1">
      <c r="A58" s="315">
        <v>-1</v>
      </c>
      <c r="B58" s="315"/>
      <c r="C58" s="305"/>
      <c r="D58" s="305"/>
      <c r="E58" s="305"/>
      <c r="F58" s="75" t="s">
        <v>38</v>
      </c>
      <c r="G58" s="306"/>
      <c r="H58" s="306"/>
      <c r="I58" s="75" t="s">
        <v>38</v>
      </c>
      <c r="J58" s="305"/>
      <c r="K58" s="305"/>
      <c r="L58" s="24"/>
      <c r="M58" s="305"/>
      <c r="N58" s="305"/>
      <c r="O58" s="305"/>
      <c r="P58" s="75" t="s">
        <v>15</v>
      </c>
      <c r="Q58" s="306"/>
      <c r="R58" s="306"/>
      <c r="S58" s="75" t="s">
        <v>15</v>
      </c>
      <c r="T58" s="305"/>
      <c r="U58" s="305"/>
      <c r="V58"/>
      <c r="W58" s="338"/>
      <c r="X58" s="338"/>
      <c r="Y58" s="338"/>
      <c r="Z58" s="338"/>
      <c r="AA58" s="338"/>
      <c r="AB58" s="338"/>
      <c r="AC58" s="338"/>
      <c r="AD58" s="338"/>
      <c r="AE58" s="338"/>
      <c r="AF58" s="338"/>
      <c r="AG58" s="338"/>
      <c r="AH58" s="25"/>
      <c r="AI58" s="341"/>
      <c r="AJ58" s="341"/>
      <c r="AK58" s="341"/>
      <c r="AL58" s="341"/>
      <c r="AM58" s="341"/>
      <c r="AN58" s="341"/>
      <c r="AO58" s="341"/>
      <c r="AP58" s="341"/>
      <c r="AQ58" s="341"/>
      <c r="AR58" s="341"/>
      <c r="AS58" s="341"/>
    </row>
    <row r="59" spans="1:45" ht="24" customHeight="1">
      <c r="A59" s="315">
        <v>-2</v>
      </c>
      <c r="B59" s="315"/>
      <c r="C59" s="305"/>
      <c r="D59" s="305"/>
      <c r="E59" s="305"/>
      <c r="F59" s="75" t="s">
        <v>15</v>
      </c>
      <c r="G59" s="306"/>
      <c r="H59" s="306"/>
      <c r="I59" s="75" t="s">
        <v>15</v>
      </c>
      <c r="J59" s="305"/>
      <c r="K59" s="305"/>
      <c r="L59" s="24"/>
      <c r="M59" s="305"/>
      <c r="N59" s="305"/>
      <c r="O59" s="305"/>
      <c r="P59" s="75" t="s">
        <v>15</v>
      </c>
      <c r="Q59" s="306"/>
      <c r="R59" s="306"/>
      <c r="S59" s="75" t="s">
        <v>15</v>
      </c>
      <c r="T59" s="305"/>
      <c r="U59" s="305"/>
      <c r="V59"/>
      <c r="W59" s="338"/>
      <c r="X59" s="338"/>
      <c r="Y59" s="338"/>
      <c r="Z59" s="338"/>
      <c r="AA59" s="338"/>
      <c r="AB59" s="338"/>
      <c r="AC59" s="338"/>
      <c r="AD59" s="338"/>
      <c r="AE59" s="338"/>
      <c r="AF59" s="338"/>
      <c r="AG59" s="338"/>
      <c r="AH59" s="25"/>
      <c r="AI59" s="341"/>
      <c r="AJ59" s="341"/>
      <c r="AK59" s="341"/>
      <c r="AL59" s="341"/>
      <c r="AM59" s="341"/>
      <c r="AN59" s="341"/>
      <c r="AO59" s="341"/>
      <c r="AP59" s="341"/>
      <c r="AQ59" s="341"/>
      <c r="AR59" s="341"/>
      <c r="AS59" s="341"/>
    </row>
    <row r="60" spans="1:45" ht="24" customHeight="1">
      <c r="A60" s="315">
        <v>-3</v>
      </c>
      <c r="B60" s="315"/>
      <c r="C60" s="305"/>
      <c r="D60" s="305"/>
      <c r="E60" s="305"/>
      <c r="F60" s="75" t="s">
        <v>15</v>
      </c>
      <c r="G60" s="306"/>
      <c r="H60" s="306"/>
      <c r="I60" s="75" t="s">
        <v>15</v>
      </c>
      <c r="J60" s="305"/>
      <c r="K60" s="305"/>
      <c r="L60" s="24"/>
      <c r="M60" s="305"/>
      <c r="N60" s="305"/>
      <c r="O60" s="305"/>
      <c r="P60" s="75" t="s">
        <v>15</v>
      </c>
      <c r="Q60" s="306"/>
      <c r="R60" s="306"/>
      <c r="S60" s="75" t="s">
        <v>15</v>
      </c>
      <c r="T60" s="308"/>
      <c r="U60" s="308"/>
      <c r="V60"/>
      <c r="W60" s="338"/>
      <c r="X60" s="338"/>
      <c r="Y60" s="338"/>
      <c r="Z60" s="338"/>
      <c r="AA60" s="338"/>
      <c r="AB60" s="338"/>
      <c r="AC60" s="338"/>
      <c r="AD60" s="338"/>
      <c r="AE60" s="338"/>
      <c r="AF60" s="338"/>
      <c r="AG60" s="338"/>
      <c r="AH60" s="25"/>
      <c r="AI60" s="341"/>
      <c r="AJ60" s="341"/>
      <c r="AK60" s="341"/>
      <c r="AL60" s="341"/>
      <c r="AM60" s="341"/>
      <c r="AN60" s="341"/>
      <c r="AO60" s="341"/>
      <c r="AP60" s="341"/>
      <c r="AQ60" s="341"/>
      <c r="AR60" s="341"/>
      <c r="AS60" s="341"/>
    </row>
    <row r="61" spans="1:45" ht="13.5" customHeight="1"/>
    <row r="62" spans="1:45" ht="12.75" customHeight="1">
      <c r="B62" s="355" t="s">
        <v>135</v>
      </c>
      <c r="C62" s="355"/>
      <c r="D62" s="355"/>
      <c r="E62" s="355"/>
      <c r="F62" s="355"/>
      <c r="G62" s="355"/>
      <c r="H62" s="355"/>
      <c r="I62" s="355"/>
      <c r="J62" s="355"/>
      <c r="K62" s="355"/>
      <c r="L62" s="355"/>
      <c r="M62" s="355"/>
      <c r="N62" s="355"/>
      <c r="O62" s="355"/>
      <c r="P62" s="355"/>
      <c r="Q62" s="355"/>
      <c r="R62" s="355"/>
      <c r="S62" s="355"/>
      <c r="T62" s="355"/>
      <c r="U62" s="355"/>
      <c r="V62" s="355"/>
      <c r="W62" s="355"/>
      <c r="X62" s="355"/>
      <c r="Y62" s="355"/>
      <c r="Z62" s="355"/>
      <c r="AA62" s="355"/>
      <c r="AB62" s="355"/>
      <c r="AC62" s="355"/>
      <c r="AD62" s="355"/>
      <c r="AE62" s="355"/>
      <c r="AF62" s="355"/>
      <c r="AG62" s="355"/>
      <c r="AH62" s="355"/>
      <c r="AI62" s="355"/>
      <c r="AJ62" s="355"/>
      <c r="AK62" s="355"/>
      <c r="AL62" s="355"/>
      <c r="AM62" s="355"/>
      <c r="AN62" s="355"/>
      <c r="AO62" s="355"/>
      <c r="AP62" s="355"/>
      <c r="AQ62" s="355"/>
      <c r="AR62" s="355"/>
      <c r="AS62" s="355"/>
    </row>
    <row r="63" spans="1:45" s="9" customFormat="1" ht="7.5" customHeight="1"/>
    <row r="64" spans="1:45" ht="17.25" customHeight="1">
      <c r="B64" s="317" t="s">
        <v>127</v>
      </c>
      <c r="C64" s="317"/>
      <c r="D64" s="317"/>
      <c r="E64" s="317"/>
      <c r="F64" s="317"/>
      <c r="G64" s="317"/>
      <c r="H64" s="317"/>
      <c r="I64" s="317"/>
      <c r="J64" s="317"/>
      <c r="K64" s="317"/>
      <c r="L64" s="317"/>
      <c r="M64" s="317"/>
      <c r="N64" s="317"/>
      <c r="O64" s="317"/>
      <c r="P64" s="317"/>
      <c r="Q64" s="317"/>
      <c r="R64" s="317"/>
      <c r="S64" s="317"/>
      <c r="T64" s="317"/>
      <c r="U64" s="317"/>
      <c r="V64" s="317"/>
      <c r="W64"/>
      <c r="X64"/>
      <c r="Y64"/>
      <c r="Z64"/>
      <c r="AA64"/>
      <c r="AB64"/>
      <c r="AC64"/>
      <c r="AD64"/>
      <c r="AE64"/>
      <c r="AF64"/>
      <c r="AG64"/>
      <c r="AH64"/>
      <c r="AI64"/>
      <c r="AJ64"/>
      <c r="AK64"/>
      <c r="AL64"/>
      <c r="AM64"/>
      <c r="AN64"/>
      <c r="AO64"/>
      <c r="AP64"/>
      <c r="AQ64"/>
    </row>
    <row r="65" spans="2:45" ht="30" customHeight="1">
      <c r="B65" s="318"/>
      <c r="C65" s="319"/>
      <c r="D65" s="319"/>
      <c r="E65" s="319"/>
      <c r="F65" s="319"/>
      <c r="G65" s="319"/>
      <c r="H65" s="319"/>
      <c r="I65" s="319"/>
      <c r="J65" s="319"/>
      <c r="K65" s="319"/>
      <c r="L65" s="319"/>
      <c r="M65" s="319"/>
      <c r="N65" s="319"/>
      <c r="O65" s="319"/>
      <c r="P65" s="319"/>
      <c r="Q65" s="319"/>
      <c r="R65" s="319"/>
      <c r="S65" s="319"/>
      <c r="T65" s="319"/>
      <c r="U65" s="319"/>
      <c r="V65" s="319"/>
      <c r="W65" s="319"/>
      <c r="X65" s="319"/>
      <c r="Y65" s="319"/>
      <c r="Z65" s="319"/>
      <c r="AA65" s="319"/>
      <c r="AB65" s="319"/>
      <c r="AC65" s="319"/>
      <c r="AD65" s="319"/>
      <c r="AE65" s="319"/>
      <c r="AF65" s="319"/>
      <c r="AG65" s="319"/>
      <c r="AH65" s="319"/>
      <c r="AI65" s="319"/>
      <c r="AJ65" s="319"/>
      <c r="AK65" s="319"/>
      <c r="AL65" s="319"/>
      <c r="AM65" s="319"/>
      <c r="AN65" s="319"/>
      <c r="AO65" s="319"/>
      <c r="AP65" s="319"/>
      <c r="AQ65" s="319"/>
      <c r="AR65" s="319"/>
      <c r="AS65" s="320"/>
    </row>
    <row r="66" spans="2:45" ht="30" customHeight="1">
      <c r="B66" s="321"/>
      <c r="C66" s="322"/>
      <c r="D66" s="322"/>
      <c r="E66" s="322"/>
      <c r="F66" s="322"/>
      <c r="G66" s="322"/>
      <c r="H66" s="322"/>
      <c r="I66" s="322"/>
      <c r="J66" s="322"/>
      <c r="K66" s="322"/>
      <c r="L66" s="322"/>
      <c r="M66" s="322"/>
      <c r="N66" s="322"/>
      <c r="O66" s="322"/>
      <c r="P66" s="322"/>
      <c r="Q66" s="322"/>
      <c r="R66" s="322"/>
      <c r="S66" s="322"/>
      <c r="T66" s="322"/>
      <c r="U66" s="322"/>
      <c r="V66" s="322"/>
      <c r="W66" s="322"/>
      <c r="X66" s="322"/>
      <c r="Y66" s="322"/>
      <c r="Z66" s="322"/>
      <c r="AA66" s="322"/>
      <c r="AB66" s="322"/>
      <c r="AC66" s="322"/>
      <c r="AD66" s="322"/>
      <c r="AE66" s="322"/>
      <c r="AF66" s="322"/>
      <c r="AG66" s="322"/>
      <c r="AH66" s="322"/>
      <c r="AI66" s="322"/>
      <c r="AJ66" s="322"/>
      <c r="AK66" s="322"/>
      <c r="AL66" s="322"/>
      <c r="AM66" s="322"/>
      <c r="AN66" s="322"/>
      <c r="AO66" s="322"/>
      <c r="AP66" s="322"/>
      <c r="AQ66" s="322"/>
      <c r="AR66" s="322"/>
      <c r="AS66" s="323"/>
    </row>
    <row r="67" spans="2:45" ht="30" customHeight="1">
      <c r="B67" s="321"/>
      <c r="C67" s="322"/>
      <c r="D67" s="322"/>
      <c r="E67" s="322"/>
      <c r="F67" s="322"/>
      <c r="G67" s="322"/>
      <c r="H67" s="322"/>
      <c r="I67" s="322"/>
      <c r="J67" s="322"/>
      <c r="K67" s="322"/>
      <c r="L67" s="322"/>
      <c r="M67" s="322"/>
      <c r="N67" s="322"/>
      <c r="O67" s="322"/>
      <c r="P67" s="322"/>
      <c r="Q67" s="322"/>
      <c r="R67" s="322"/>
      <c r="S67" s="322"/>
      <c r="T67" s="322"/>
      <c r="U67" s="322"/>
      <c r="V67" s="322"/>
      <c r="W67" s="322"/>
      <c r="X67" s="322"/>
      <c r="Y67" s="322"/>
      <c r="Z67" s="322"/>
      <c r="AA67" s="322"/>
      <c r="AB67" s="322"/>
      <c r="AC67" s="322"/>
      <c r="AD67" s="322"/>
      <c r="AE67" s="322"/>
      <c r="AF67" s="322"/>
      <c r="AG67" s="322"/>
      <c r="AH67" s="322"/>
      <c r="AI67" s="322"/>
      <c r="AJ67" s="322"/>
      <c r="AK67" s="322"/>
      <c r="AL67" s="322"/>
      <c r="AM67" s="322"/>
      <c r="AN67" s="322"/>
      <c r="AO67" s="322"/>
      <c r="AP67" s="322"/>
      <c r="AQ67" s="322"/>
      <c r="AR67" s="322"/>
      <c r="AS67" s="323"/>
    </row>
    <row r="68" spans="2:45" ht="30" customHeight="1">
      <c r="B68" s="321"/>
      <c r="C68" s="322"/>
      <c r="D68" s="322"/>
      <c r="E68" s="322"/>
      <c r="F68" s="322"/>
      <c r="G68" s="322"/>
      <c r="H68" s="322"/>
      <c r="I68" s="322"/>
      <c r="J68" s="322"/>
      <c r="K68" s="322"/>
      <c r="L68" s="322"/>
      <c r="M68" s="322"/>
      <c r="N68" s="322"/>
      <c r="O68" s="322"/>
      <c r="P68" s="322"/>
      <c r="Q68" s="322"/>
      <c r="R68" s="322"/>
      <c r="S68" s="322"/>
      <c r="T68" s="322"/>
      <c r="U68" s="322"/>
      <c r="V68" s="322"/>
      <c r="W68" s="322"/>
      <c r="X68" s="322"/>
      <c r="Y68" s="322"/>
      <c r="Z68" s="322"/>
      <c r="AA68" s="322"/>
      <c r="AB68" s="322"/>
      <c r="AC68" s="322"/>
      <c r="AD68" s="322"/>
      <c r="AE68" s="322"/>
      <c r="AF68" s="322"/>
      <c r="AG68" s="322"/>
      <c r="AH68" s="322"/>
      <c r="AI68" s="322"/>
      <c r="AJ68" s="322"/>
      <c r="AK68" s="322"/>
      <c r="AL68" s="322"/>
      <c r="AM68" s="322"/>
      <c r="AN68" s="322"/>
      <c r="AO68" s="322"/>
      <c r="AP68" s="322"/>
      <c r="AQ68" s="322"/>
      <c r="AR68" s="322"/>
      <c r="AS68" s="323"/>
    </row>
    <row r="69" spans="2:45" ht="30" customHeight="1">
      <c r="B69" s="321"/>
      <c r="C69" s="322"/>
      <c r="D69" s="322"/>
      <c r="E69" s="322"/>
      <c r="F69" s="322"/>
      <c r="G69" s="322"/>
      <c r="H69" s="322"/>
      <c r="I69" s="322"/>
      <c r="J69" s="322"/>
      <c r="K69" s="322"/>
      <c r="L69" s="322"/>
      <c r="M69" s="322"/>
      <c r="N69" s="322"/>
      <c r="O69" s="322"/>
      <c r="P69" s="322"/>
      <c r="Q69" s="322"/>
      <c r="R69" s="322"/>
      <c r="S69" s="322"/>
      <c r="T69" s="322"/>
      <c r="U69" s="322"/>
      <c r="V69" s="322"/>
      <c r="W69" s="322"/>
      <c r="X69" s="322"/>
      <c r="Y69" s="322"/>
      <c r="Z69" s="322"/>
      <c r="AA69" s="322"/>
      <c r="AB69" s="322"/>
      <c r="AC69" s="322"/>
      <c r="AD69" s="322"/>
      <c r="AE69" s="322"/>
      <c r="AF69" s="322"/>
      <c r="AG69" s="322"/>
      <c r="AH69" s="322"/>
      <c r="AI69" s="322"/>
      <c r="AJ69" s="322"/>
      <c r="AK69" s="322"/>
      <c r="AL69" s="322"/>
      <c r="AM69" s="322"/>
      <c r="AN69" s="322"/>
      <c r="AO69" s="322"/>
      <c r="AP69" s="322"/>
      <c r="AQ69" s="322"/>
      <c r="AR69" s="322"/>
      <c r="AS69" s="323"/>
    </row>
    <row r="70" spans="2:45" ht="30" customHeight="1">
      <c r="B70" s="321"/>
      <c r="C70" s="322"/>
      <c r="D70" s="322"/>
      <c r="E70" s="322"/>
      <c r="F70" s="322"/>
      <c r="G70" s="322"/>
      <c r="H70" s="322"/>
      <c r="I70" s="322"/>
      <c r="J70" s="322"/>
      <c r="K70" s="322"/>
      <c r="L70" s="322"/>
      <c r="M70" s="322"/>
      <c r="N70" s="322"/>
      <c r="O70" s="322"/>
      <c r="P70" s="322"/>
      <c r="Q70" s="322"/>
      <c r="R70" s="322"/>
      <c r="S70" s="322"/>
      <c r="T70" s="322"/>
      <c r="U70" s="322"/>
      <c r="V70" s="322"/>
      <c r="W70" s="322"/>
      <c r="X70" s="322"/>
      <c r="Y70" s="322"/>
      <c r="Z70" s="322"/>
      <c r="AA70" s="322"/>
      <c r="AB70" s="322"/>
      <c r="AC70" s="322"/>
      <c r="AD70" s="322"/>
      <c r="AE70" s="322"/>
      <c r="AF70" s="322"/>
      <c r="AG70" s="322"/>
      <c r="AH70" s="322"/>
      <c r="AI70" s="322"/>
      <c r="AJ70" s="322"/>
      <c r="AK70" s="322"/>
      <c r="AL70" s="322"/>
      <c r="AM70" s="322"/>
      <c r="AN70" s="322"/>
      <c r="AO70" s="322"/>
      <c r="AP70" s="322"/>
      <c r="AQ70" s="322"/>
      <c r="AR70" s="322"/>
      <c r="AS70" s="323"/>
    </row>
    <row r="71" spans="2:45" ht="30" customHeight="1">
      <c r="B71" s="321"/>
      <c r="C71" s="322"/>
      <c r="D71" s="322"/>
      <c r="E71" s="322"/>
      <c r="F71" s="322"/>
      <c r="G71" s="322"/>
      <c r="H71" s="322"/>
      <c r="I71" s="322"/>
      <c r="J71" s="322"/>
      <c r="K71" s="322"/>
      <c r="L71" s="322"/>
      <c r="M71" s="322"/>
      <c r="N71" s="322"/>
      <c r="O71" s="322"/>
      <c r="P71" s="322"/>
      <c r="Q71" s="322"/>
      <c r="R71" s="322"/>
      <c r="S71" s="322"/>
      <c r="T71" s="322"/>
      <c r="U71" s="322"/>
      <c r="V71" s="322"/>
      <c r="W71" s="322"/>
      <c r="X71" s="322"/>
      <c r="Y71" s="322"/>
      <c r="Z71" s="322"/>
      <c r="AA71" s="322"/>
      <c r="AB71" s="322"/>
      <c r="AC71" s="322"/>
      <c r="AD71" s="322"/>
      <c r="AE71" s="322"/>
      <c r="AF71" s="322"/>
      <c r="AG71" s="322"/>
      <c r="AH71" s="322"/>
      <c r="AI71" s="322"/>
      <c r="AJ71" s="322"/>
      <c r="AK71" s="322"/>
      <c r="AL71" s="322"/>
      <c r="AM71" s="322"/>
      <c r="AN71" s="322"/>
      <c r="AO71" s="322"/>
      <c r="AP71" s="322"/>
      <c r="AQ71" s="322"/>
      <c r="AR71" s="322"/>
      <c r="AS71" s="323"/>
    </row>
    <row r="72" spans="2:45" ht="30" customHeight="1">
      <c r="B72" s="321"/>
      <c r="C72" s="322"/>
      <c r="D72" s="322"/>
      <c r="E72" s="322"/>
      <c r="F72" s="322"/>
      <c r="G72" s="322"/>
      <c r="H72" s="322"/>
      <c r="I72" s="322"/>
      <c r="J72" s="322"/>
      <c r="K72" s="322"/>
      <c r="L72" s="322"/>
      <c r="M72" s="322"/>
      <c r="N72" s="322"/>
      <c r="O72" s="322"/>
      <c r="P72" s="322"/>
      <c r="Q72" s="322"/>
      <c r="R72" s="322"/>
      <c r="S72" s="322"/>
      <c r="T72" s="322"/>
      <c r="U72" s="322"/>
      <c r="V72" s="322"/>
      <c r="W72" s="322"/>
      <c r="X72" s="322"/>
      <c r="Y72" s="322"/>
      <c r="Z72" s="322"/>
      <c r="AA72" s="322"/>
      <c r="AB72" s="322"/>
      <c r="AC72" s="322"/>
      <c r="AD72" s="322"/>
      <c r="AE72" s="322"/>
      <c r="AF72" s="322"/>
      <c r="AG72" s="322"/>
      <c r="AH72" s="322"/>
      <c r="AI72" s="322"/>
      <c r="AJ72" s="322"/>
      <c r="AK72" s="322"/>
      <c r="AL72" s="322"/>
      <c r="AM72" s="322"/>
      <c r="AN72" s="322"/>
      <c r="AO72" s="322"/>
      <c r="AP72" s="322"/>
      <c r="AQ72" s="322"/>
      <c r="AR72" s="322"/>
      <c r="AS72" s="323"/>
    </row>
    <row r="73" spans="2:45" ht="30" customHeight="1">
      <c r="B73" s="324"/>
      <c r="C73" s="325"/>
      <c r="D73" s="325"/>
      <c r="E73" s="325"/>
      <c r="F73" s="325"/>
      <c r="G73" s="325"/>
      <c r="H73" s="325"/>
      <c r="I73" s="325"/>
      <c r="J73" s="325"/>
      <c r="K73" s="325"/>
      <c r="L73" s="325"/>
      <c r="M73" s="325"/>
      <c r="N73" s="325"/>
      <c r="O73" s="325"/>
      <c r="P73" s="325"/>
      <c r="Q73" s="325"/>
      <c r="R73" s="325"/>
      <c r="S73" s="325"/>
      <c r="T73" s="325"/>
      <c r="U73" s="325"/>
      <c r="V73" s="325"/>
      <c r="W73" s="325"/>
      <c r="X73" s="325"/>
      <c r="Y73" s="325"/>
      <c r="Z73" s="325"/>
      <c r="AA73" s="325"/>
      <c r="AB73" s="325"/>
      <c r="AC73" s="325"/>
      <c r="AD73" s="325"/>
      <c r="AE73" s="325"/>
      <c r="AF73" s="325"/>
      <c r="AG73" s="325"/>
      <c r="AH73" s="325"/>
      <c r="AI73" s="325"/>
      <c r="AJ73" s="325"/>
      <c r="AK73" s="325"/>
      <c r="AL73" s="325"/>
      <c r="AM73" s="325"/>
      <c r="AN73" s="325"/>
      <c r="AO73" s="325"/>
      <c r="AP73" s="325"/>
      <c r="AQ73" s="325"/>
      <c r="AR73" s="325"/>
      <c r="AS73" s="326"/>
    </row>
    <row r="74" spans="2:45" ht="15" customHeight="1">
      <c r="B74" s="73"/>
    </row>
    <row r="75" spans="2:45" ht="22.5" customHeight="1">
      <c r="B75" s="317" t="s">
        <v>1066</v>
      </c>
      <c r="C75" s="317"/>
      <c r="D75" s="317"/>
      <c r="E75" s="317"/>
      <c r="F75" s="317"/>
      <c r="G75" s="317"/>
      <c r="H75" s="317"/>
      <c r="I75" s="317"/>
      <c r="J75" s="317"/>
      <c r="K75" s="317"/>
      <c r="L75" s="317"/>
      <c r="M75" s="317"/>
      <c r="N75" s="317"/>
      <c r="O75" s="317"/>
      <c r="P75" s="317"/>
      <c r="Q75" s="317"/>
      <c r="R75" s="317"/>
      <c r="S75" s="317"/>
      <c r="T75" s="317"/>
      <c r="U75" s="317"/>
      <c r="V75" s="317"/>
      <c r="W75" s="317"/>
      <c r="X75" s="317"/>
      <c r="Y75" s="317"/>
      <c r="Z75" s="317"/>
      <c r="AA75" s="317"/>
      <c r="AB75" s="317"/>
      <c r="AC75" s="317"/>
    </row>
    <row r="76" spans="2:45" s="9" customFormat="1" ht="23.25" customHeight="1">
      <c r="B76" s="115"/>
      <c r="C76" s="329" t="str">
        <f>_xlfn.TEXTJOIN(", ", TRUE,
  IF(Form1_入学願書!J25="■", "大学進学 Go to University", ""),
  IF(Form1_入学願書!T25="■", "大学院進学 Go to Graduate School", ""),
  IF(Form1_入学願書!AE25="■", "専門学校進学 Go to Vocational College", ""),
  IF(Form1_入学願書!J26="■", "日本での就職 Find job in Japan", ""),
  IF(Form1_入学願書!V26="■", "帰国 Return Home", ""),
  IF(Form1_入学願書!AE26="■", "その他 Other", "")
)</f>
        <v/>
      </c>
      <c r="D76" s="329"/>
      <c r="E76" s="329"/>
      <c r="F76" s="329"/>
      <c r="G76" s="329"/>
      <c r="H76" s="329"/>
      <c r="I76" s="329"/>
      <c r="J76" s="329"/>
      <c r="K76" s="329"/>
      <c r="L76" s="329"/>
      <c r="M76" s="329"/>
      <c r="N76" s="329"/>
      <c r="O76" s="329"/>
      <c r="P76" s="329"/>
      <c r="Q76" s="329"/>
      <c r="R76" s="329"/>
      <c r="S76" s="329"/>
      <c r="T76" s="329"/>
      <c r="U76" s="329"/>
      <c r="V76" s="329"/>
      <c r="W76" s="329"/>
      <c r="X76" s="329"/>
      <c r="Y76" s="329"/>
      <c r="Z76" s="329"/>
      <c r="AA76" s="329"/>
      <c r="AB76" s="329"/>
      <c r="AC76" s="329"/>
      <c r="AD76" s="329"/>
      <c r="AE76" s="329"/>
      <c r="AF76" s="329"/>
      <c r="AG76" s="329"/>
      <c r="AH76" s="329"/>
      <c r="AI76" s="329"/>
      <c r="AJ76" s="329"/>
      <c r="AK76" s="329"/>
      <c r="AL76" s="329"/>
      <c r="AM76" s="329"/>
      <c r="AN76" s="329"/>
      <c r="AO76" s="329"/>
      <c r="AP76" s="329"/>
      <c r="AQ76" s="329"/>
      <c r="AR76" s="329"/>
      <c r="AS76" s="116"/>
    </row>
    <row r="77" spans="2:45" ht="24" customHeight="1">
      <c r="B77" s="316" t="s">
        <v>104</v>
      </c>
      <c r="C77" s="316"/>
      <c r="D77" s="317" t="s">
        <v>118</v>
      </c>
      <c r="E77" s="317"/>
      <c r="F77" s="317"/>
      <c r="G77" s="317"/>
      <c r="H77" s="317"/>
      <c r="I77" s="317"/>
      <c r="J77" s="317"/>
      <c r="K77" s="317"/>
      <c r="L77" s="317"/>
      <c r="M77" s="317"/>
      <c r="N77" s="354" t="s">
        <v>42</v>
      </c>
      <c r="O77" s="354"/>
      <c r="P77" s="354"/>
      <c r="Q77" s="354"/>
      <c r="R77" s="339"/>
      <c r="S77" s="339"/>
      <c r="T77" s="339"/>
      <c r="U77" s="339"/>
      <c r="V77" s="339"/>
      <c r="W77" s="339"/>
      <c r="X77" s="339"/>
      <c r="Y77" s="339"/>
      <c r="Z77" s="339"/>
      <c r="AA77" s="339"/>
      <c r="AB77" s="339"/>
      <c r="AC77" s="339"/>
      <c r="AD77" s="7" t="s">
        <v>43</v>
      </c>
      <c r="AE77" s="330" t="s">
        <v>1065</v>
      </c>
      <c r="AF77" s="330"/>
      <c r="AG77" s="330"/>
      <c r="AH77" s="330"/>
      <c r="AI77" s="328"/>
      <c r="AJ77" s="328"/>
      <c r="AK77" s="328"/>
      <c r="AL77" s="328"/>
      <c r="AM77" s="328"/>
      <c r="AN77" s="328"/>
      <c r="AO77" s="328"/>
      <c r="AP77" s="328"/>
      <c r="AQ77" s="328"/>
      <c r="AR77" s="328"/>
      <c r="AS77" s="13" t="s">
        <v>43</v>
      </c>
    </row>
    <row r="78" spans="2:45" s="9" customFormat="1" ht="11.25" customHeight="1">
      <c r="S78" s="183" t="s">
        <v>140</v>
      </c>
      <c r="T78" s="358"/>
      <c r="U78" s="358"/>
      <c r="V78" s="358"/>
      <c r="W78" s="358"/>
      <c r="X78" s="358"/>
      <c r="Y78" s="358"/>
      <c r="Z78" s="358"/>
      <c r="AA78" s="358"/>
      <c r="AJ78" s="183" t="s">
        <v>141</v>
      </c>
      <c r="AK78" s="183"/>
      <c r="AL78" s="183"/>
      <c r="AM78" s="183"/>
      <c r="AN78" s="183"/>
      <c r="AO78" s="183"/>
      <c r="AP78" s="183"/>
      <c r="AQ78" s="183"/>
    </row>
    <row r="79" spans="2:45" s="17" customFormat="1" ht="15.75" customHeight="1">
      <c r="B79" s="316" t="s">
        <v>104</v>
      </c>
      <c r="C79" s="316"/>
      <c r="D79" s="317" t="s">
        <v>119</v>
      </c>
      <c r="E79" s="317"/>
      <c r="F79" s="317"/>
      <c r="G79" s="317"/>
      <c r="H79" s="317"/>
      <c r="I79" s="26" t="s">
        <v>24</v>
      </c>
      <c r="J79" s="327"/>
      <c r="K79" s="327"/>
      <c r="L79" s="327"/>
      <c r="M79" s="327"/>
      <c r="N79" s="327"/>
      <c r="O79" s="327"/>
      <c r="P79" s="327"/>
      <c r="Q79" s="327"/>
      <c r="R79" s="327"/>
      <c r="S79" s="327"/>
      <c r="T79" s="327"/>
      <c r="U79" s="327"/>
      <c r="V79" s="327"/>
      <c r="W79" s="327"/>
      <c r="X79" s="327"/>
      <c r="Y79" s="327"/>
      <c r="Z79" s="327"/>
      <c r="AA79" s="327"/>
      <c r="AB79" s="327"/>
      <c r="AC79" s="327"/>
      <c r="AD79" s="327"/>
      <c r="AE79" s="327"/>
      <c r="AF79" s="327"/>
      <c r="AG79" s="327"/>
      <c r="AH79" s="327"/>
      <c r="AI79" s="327"/>
      <c r="AJ79" s="327"/>
      <c r="AK79" s="327"/>
      <c r="AL79" s="327"/>
      <c r="AM79" s="327"/>
      <c r="AN79" s="327"/>
      <c r="AO79" s="327"/>
      <c r="AP79" s="327"/>
      <c r="AQ79" s="327"/>
      <c r="AR79" s="327"/>
      <c r="AS79" s="13" t="s">
        <v>43</v>
      </c>
    </row>
    <row r="80" spans="2:45" ht="15" customHeight="1"/>
    <row r="81" spans="2:47" s="9" customFormat="1" ht="22.5" customHeight="1">
      <c r="B81" s="74" t="s">
        <v>22</v>
      </c>
    </row>
    <row r="82" spans="2:47" s="21" customFormat="1" ht="12.75" customHeight="1">
      <c r="B82" s="187" t="s">
        <v>44</v>
      </c>
      <c r="C82" s="187"/>
      <c r="D82" s="187"/>
      <c r="E82" s="187"/>
      <c r="F82" s="187"/>
      <c r="G82" s="187"/>
      <c r="H82" s="187"/>
      <c r="I82" s="187"/>
      <c r="J82" s="187"/>
      <c r="K82" s="187"/>
      <c r="L82" s="187"/>
      <c r="M82" s="187"/>
      <c r="N82" s="187"/>
      <c r="O82" s="187"/>
      <c r="P82" s="187"/>
      <c r="Q82" s="187"/>
      <c r="R82" s="187"/>
      <c r="S82" s="187"/>
      <c r="T82" s="187"/>
      <c r="U82" s="187"/>
      <c r="V82" s="187"/>
      <c r="W82" s="187"/>
      <c r="X82" s="187"/>
      <c r="Y82" s="187"/>
      <c r="Z82" s="187"/>
      <c r="AA82" s="187"/>
      <c r="AB82" s="187"/>
      <c r="AC82" s="187"/>
      <c r="AD82" s="187"/>
      <c r="AE82" s="187"/>
      <c r="AF82" s="187"/>
      <c r="AG82" s="187"/>
      <c r="AH82" s="187"/>
      <c r="AI82" s="187"/>
      <c r="AJ82" s="187"/>
      <c r="AK82" s="187"/>
      <c r="AL82" s="187"/>
      <c r="AM82" s="187"/>
      <c r="AN82" s="187"/>
      <c r="AO82" s="187"/>
      <c r="AP82" s="187"/>
      <c r="AQ82" s="187"/>
      <c r="AR82" s="187"/>
      <c r="AS82" s="187"/>
    </row>
    <row r="83" spans="2:47" ht="15" customHeight="1">
      <c r="B83" s="187"/>
      <c r="C83" s="187"/>
      <c r="D83" s="187"/>
      <c r="E83" s="187"/>
      <c r="F83" s="187"/>
      <c r="G83" s="187"/>
      <c r="H83" s="187"/>
      <c r="I83" s="187"/>
      <c r="J83" s="187"/>
      <c r="K83" s="187"/>
      <c r="L83" s="187"/>
      <c r="M83" s="187"/>
      <c r="N83" s="187"/>
      <c r="O83" s="187"/>
      <c r="P83" s="187"/>
      <c r="Q83" s="187"/>
      <c r="R83" s="187"/>
      <c r="S83" s="187"/>
      <c r="T83" s="187"/>
      <c r="U83" s="187"/>
      <c r="V83" s="187"/>
      <c r="W83" s="187"/>
      <c r="X83" s="187"/>
      <c r="Y83" s="187"/>
      <c r="Z83" s="187"/>
      <c r="AA83" s="187"/>
      <c r="AB83" s="187"/>
      <c r="AC83" s="187"/>
      <c r="AD83" s="187"/>
      <c r="AE83" s="187"/>
      <c r="AF83" s="187"/>
      <c r="AG83" s="187"/>
      <c r="AH83" s="187"/>
      <c r="AI83" s="187"/>
      <c r="AJ83" s="187"/>
      <c r="AK83" s="187"/>
      <c r="AL83" s="187"/>
      <c r="AM83" s="187"/>
      <c r="AN83" s="187"/>
      <c r="AO83" s="187"/>
      <c r="AP83" s="187"/>
      <c r="AQ83" s="187"/>
      <c r="AR83" s="187"/>
      <c r="AS83" s="187"/>
    </row>
    <row r="84" spans="2:47" ht="9.75" customHeight="1">
      <c r="AC84" s="59"/>
    </row>
    <row r="85" spans="2:47" s="1" customFormat="1" ht="30" customHeight="1">
      <c r="B85" s="356" t="s">
        <v>53</v>
      </c>
      <c r="C85" s="357"/>
      <c r="D85" s="357"/>
      <c r="E85" s="357"/>
      <c r="F85" s="357"/>
      <c r="G85" s="357"/>
      <c r="H85" s="220"/>
      <c r="I85" s="220"/>
      <c r="J85" s="220"/>
      <c r="K85" s="220"/>
      <c r="L85" s="220"/>
      <c r="M85" s="220"/>
      <c r="N85" s="220"/>
      <c r="O85" s="220"/>
      <c r="P85" s="220"/>
      <c r="Q85" s="220"/>
      <c r="R85" s="220"/>
      <c r="S85" s="220"/>
      <c r="T85" s="220"/>
      <c r="U85" s="220"/>
      <c r="V85" s="220"/>
      <c r="X85" s="347" t="s">
        <v>54</v>
      </c>
      <c r="Y85" s="353"/>
      <c r="Z85" s="353"/>
      <c r="AA85" s="353"/>
      <c r="AB85" s="353"/>
      <c r="AC85" s="353"/>
      <c r="AD85" s="195"/>
      <c r="AE85" s="195"/>
      <c r="AF85" s="195"/>
      <c r="AG85" s="52" t="s">
        <v>142</v>
      </c>
      <c r="AH85" s="6"/>
      <c r="AI85" s="6"/>
      <c r="AJ85" s="196"/>
      <c r="AK85" s="196"/>
      <c r="AL85" s="53" t="s">
        <v>143</v>
      </c>
      <c r="AM85" s="6"/>
      <c r="AN85" s="6"/>
      <c r="AO85" s="195"/>
      <c r="AP85" s="195"/>
      <c r="AQ85" s="52" t="s">
        <v>144</v>
      </c>
      <c r="AR85" s="6"/>
      <c r="AS85" s="72"/>
      <c r="AT85" s="72"/>
      <c r="AU85" s="72"/>
    </row>
    <row r="86" spans="2:47" ht="12" customHeight="1">
      <c r="AL86" s="13"/>
    </row>
    <row r="87" spans="2:47" s="9" customFormat="1" ht="10.5" customHeight="1">
      <c r="C87" s="7"/>
    </row>
    <row r="88" spans="2:47" ht="15" customHeight="1"/>
    <row r="89" spans="2:47" ht="15" customHeight="1"/>
    <row r="90" spans="2:47" s="9" customFormat="1" ht="10.5" customHeight="1"/>
  </sheetData>
  <sheetProtection sheet="1" formatCells="0" selectLockedCells="1"/>
  <mergeCells count="271">
    <mergeCell ref="AG43:AL43"/>
    <mergeCell ref="C44:M44"/>
    <mergeCell ref="O44:AE44"/>
    <mergeCell ref="B49:C49"/>
    <mergeCell ref="B50:C50"/>
    <mergeCell ref="A58:B58"/>
    <mergeCell ref="B53:V53"/>
    <mergeCell ref="G55:P55"/>
    <mergeCell ref="M57:U57"/>
    <mergeCell ref="AK46:AL46"/>
    <mergeCell ref="C46:M46"/>
    <mergeCell ref="O46:AE46"/>
    <mergeCell ref="AG46:AI46"/>
    <mergeCell ref="G49:N49"/>
    <mergeCell ref="O49:P49"/>
    <mergeCell ref="G50:AE50"/>
    <mergeCell ref="AF50:AG50"/>
    <mergeCell ref="A44:B44"/>
    <mergeCell ref="B56:C56"/>
    <mergeCell ref="N56:R56"/>
    <mergeCell ref="S56:AD56"/>
    <mergeCell ref="AE56:AH56"/>
    <mergeCell ref="AI56:AR56"/>
    <mergeCell ref="AG44:AI44"/>
    <mergeCell ref="AR45:AS45"/>
    <mergeCell ref="AN44:AP44"/>
    <mergeCell ref="T58:U58"/>
    <mergeCell ref="M59:O59"/>
    <mergeCell ref="AH50:AK50"/>
    <mergeCell ref="M60:O60"/>
    <mergeCell ref="Q60:R60"/>
    <mergeCell ref="J59:K59"/>
    <mergeCell ref="D57:J57"/>
    <mergeCell ref="G60:H60"/>
    <mergeCell ref="J58:K58"/>
    <mergeCell ref="N51:R51"/>
    <mergeCell ref="S51:AD51"/>
    <mergeCell ref="G59:H59"/>
    <mergeCell ref="X54:Y54"/>
    <mergeCell ref="G54:W54"/>
    <mergeCell ref="J60:K60"/>
    <mergeCell ref="T60:U60"/>
    <mergeCell ref="C60:E60"/>
    <mergeCell ref="W58:AG58"/>
    <mergeCell ref="AE51:AH51"/>
    <mergeCell ref="AI51:AR51"/>
    <mergeCell ref="X85:AC85"/>
    <mergeCell ref="N77:Q77"/>
    <mergeCell ref="B75:AC75"/>
    <mergeCell ref="W60:AG60"/>
    <mergeCell ref="M58:O58"/>
    <mergeCell ref="Q58:R58"/>
    <mergeCell ref="B77:C77"/>
    <mergeCell ref="D77:M77"/>
    <mergeCell ref="R77:AC77"/>
    <mergeCell ref="B62:AS62"/>
    <mergeCell ref="W59:AG59"/>
    <mergeCell ref="AI58:AS58"/>
    <mergeCell ref="AI59:AS59"/>
    <mergeCell ref="Q59:R59"/>
    <mergeCell ref="T59:U59"/>
    <mergeCell ref="G58:H58"/>
    <mergeCell ref="B85:G85"/>
    <mergeCell ref="H85:V85"/>
    <mergeCell ref="B82:AS83"/>
    <mergeCell ref="S78:AA78"/>
    <mergeCell ref="AD85:AF85"/>
    <mergeCell ref="AJ85:AK85"/>
    <mergeCell ref="AO85:AP85"/>
    <mergeCell ref="AI60:AS60"/>
    <mergeCell ref="N29:AA29"/>
    <mergeCell ref="AC31:AD31"/>
    <mergeCell ref="AF31:AG31"/>
    <mergeCell ref="AC32:AD32"/>
    <mergeCell ref="AF32:AG32"/>
    <mergeCell ref="AC33:AD33"/>
    <mergeCell ref="AF33:AG33"/>
    <mergeCell ref="AC34:AD34"/>
    <mergeCell ref="AC29:AG29"/>
    <mergeCell ref="N34:AA34"/>
    <mergeCell ref="N33:AA33"/>
    <mergeCell ref="N32:AA32"/>
    <mergeCell ref="AF34:AG34"/>
    <mergeCell ref="B24:C24"/>
    <mergeCell ref="E24:L24"/>
    <mergeCell ref="N24:O24"/>
    <mergeCell ref="Q24:R24"/>
    <mergeCell ref="AE24:AS24"/>
    <mergeCell ref="U26:AD26"/>
    <mergeCell ref="X24:AC24"/>
    <mergeCell ref="A31:B31"/>
    <mergeCell ref="C31:L31"/>
    <mergeCell ref="C30:L30"/>
    <mergeCell ref="AF30:AG30"/>
    <mergeCell ref="AC30:AD30"/>
    <mergeCell ref="N31:AA31"/>
    <mergeCell ref="N30:AA30"/>
    <mergeCell ref="AO29:AS29"/>
    <mergeCell ref="AO30:AQ30"/>
    <mergeCell ref="AR30:AS30"/>
    <mergeCell ref="AO31:AQ31"/>
    <mergeCell ref="AR31:AS31"/>
    <mergeCell ref="AI29:AM29"/>
    <mergeCell ref="AI31:AJ31"/>
    <mergeCell ref="AL31:AM31"/>
    <mergeCell ref="J28:AN28"/>
    <mergeCell ref="C29:L29"/>
    <mergeCell ref="P3:AB3"/>
    <mergeCell ref="P4:AB4"/>
    <mergeCell ref="AA9:AD9"/>
    <mergeCell ref="O8:Q8"/>
    <mergeCell ref="B22:C22"/>
    <mergeCell ref="E22:L22"/>
    <mergeCell ref="K8:N8"/>
    <mergeCell ref="R8:T8"/>
    <mergeCell ref="U8:W8"/>
    <mergeCell ref="B10:J10"/>
    <mergeCell ref="AA8:AC8"/>
    <mergeCell ref="T16:U16"/>
    <mergeCell ref="N16:O16"/>
    <mergeCell ref="T18:U18"/>
    <mergeCell ref="N22:O22"/>
    <mergeCell ref="K10:AS11"/>
    <mergeCell ref="AO8:AR8"/>
    <mergeCell ref="AD8:AI8"/>
    <mergeCell ref="AK8:AM8"/>
    <mergeCell ref="T20:U20"/>
    <mergeCell ref="X20:AC20"/>
    <mergeCell ref="Q22:R22"/>
    <mergeCell ref="T22:U22"/>
    <mergeCell ref="AE22:AS22"/>
    <mergeCell ref="AJ6:AS6"/>
    <mergeCell ref="U23:W23"/>
    <mergeCell ref="O23:Q23"/>
    <mergeCell ref="R23:T23"/>
    <mergeCell ref="J6:Z6"/>
    <mergeCell ref="AB6:AI6"/>
    <mergeCell ref="B8:J8"/>
    <mergeCell ref="X8:Z8"/>
    <mergeCell ref="G15:J15"/>
    <mergeCell ref="E16:L16"/>
    <mergeCell ref="Y15:AB15"/>
    <mergeCell ref="O17:Q17"/>
    <mergeCell ref="R17:T17"/>
    <mergeCell ref="U17:W17"/>
    <mergeCell ref="B11:J11"/>
    <mergeCell ref="B6:I6"/>
    <mergeCell ref="B15:D15"/>
    <mergeCell ref="B16:C16"/>
    <mergeCell ref="AI15:AO15"/>
    <mergeCell ref="X16:AC16"/>
    <mergeCell ref="AE16:AS16"/>
    <mergeCell ref="P15:T15"/>
    <mergeCell ref="Q16:R16"/>
    <mergeCell ref="X22:AC22"/>
    <mergeCell ref="O25:Q25"/>
    <mergeCell ref="R25:T25"/>
    <mergeCell ref="U25:W25"/>
    <mergeCell ref="AE26:AS26"/>
    <mergeCell ref="A32:B32"/>
    <mergeCell ref="B28:I28"/>
    <mergeCell ref="B18:C18"/>
    <mergeCell ref="B20:C20"/>
    <mergeCell ref="E20:L20"/>
    <mergeCell ref="N20:O20"/>
    <mergeCell ref="Q20:R20"/>
    <mergeCell ref="E18:L18"/>
    <mergeCell ref="N18:O18"/>
    <mergeCell ref="Q18:R18"/>
    <mergeCell ref="O19:Q19"/>
    <mergeCell ref="T24:U24"/>
    <mergeCell ref="AE18:AS18"/>
    <mergeCell ref="R19:T19"/>
    <mergeCell ref="U19:W19"/>
    <mergeCell ref="X18:AC18"/>
    <mergeCell ref="AE20:AS20"/>
    <mergeCell ref="O21:Q21"/>
    <mergeCell ref="R21:T21"/>
    <mergeCell ref="U21:W21"/>
    <mergeCell ref="AR46:AS46"/>
    <mergeCell ref="A46:B46"/>
    <mergeCell ref="B26:I26"/>
    <mergeCell ref="K26:N26"/>
    <mergeCell ref="A30:B30"/>
    <mergeCell ref="Q26:T26"/>
    <mergeCell ref="A33:B33"/>
    <mergeCell ref="B37:V37"/>
    <mergeCell ref="Q49:T49"/>
    <mergeCell ref="AR40:AS40"/>
    <mergeCell ref="AN45:AP45"/>
    <mergeCell ref="AN43:AS43"/>
    <mergeCell ref="O45:AE45"/>
    <mergeCell ref="B42:V42"/>
    <mergeCell ref="A40:B40"/>
    <mergeCell ref="A45:B45"/>
    <mergeCell ref="AG45:AI45"/>
    <mergeCell ref="U43:Y43"/>
    <mergeCell ref="AR39:AS39"/>
    <mergeCell ref="AK45:AL45"/>
    <mergeCell ref="AK44:AL44"/>
    <mergeCell ref="D43:L43"/>
    <mergeCell ref="AR44:AS44"/>
    <mergeCell ref="A39:B39"/>
    <mergeCell ref="B64:V64"/>
    <mergeCell ref="B65:AS73"/>
    <mergeCell ref="D79:H79"/>
    <mergeCell ref="J79:AR79"/>
    <mergeCell ref="AJ78:AQ78"/>
    <mergeCell ref="AI77:AR77"/>
    <mergeCell ref="C76:AR76"/>
    <mergeCell ref="AE77:AH77"/>
    <mergeCell ref="A60:B60"/>
    <mergeCell ref="B79:C79"/>
    <mergeCell ref="AI30:AJ30"/>
    <mergeCell ref="AL30:AM30"/>
    <mergeCell ref="AO32:AQ32"/>
    <mergeCell ref="A59:B59"/>
    <mergeCell ref="Y57:AE57"/>
    <mergeCell ref="AK57:AQ57"/>
    <mergeCell ref="C58:E58"/>
    <mergeCell ref="C59:E59"/>
    <mergeCell ref="B54:C54"/>
    <mergeCell ref="B55:C55"/>
    <mergeCell ref="AF55:AG55"/>
    <mergeCell ref="AH55:AK55"/>
    <mergeCell ref="B51:C51"/>
    <mergeCell ref="A35:B35"/>
    <mergeCell ref="A34:B34"/>
    <mergeCell ref="C35:L35"/>
    <mergeCell ref="C34:L34"/>
    <mergeCell ref="C33:L33"/>
    <mergeCell ref="C32:L32"/>
    <mergeCell ref="N35:AA35"/>
    <mergeCell ref="AC35:AD35"/>
    <mergeCell ref="AF35:AG35"/>
    <mergeCell ref="C45:M45"/>
    <mergeCell ref="AN46:AP46"/>
    <mergeCell ref="AR32:AS32"/>
    <mergeCell ref="AO33:AQ33"/>
    <mergeCell ref="AR33:AS33"/>
    <mergeCell ref="AO34:AQ34"/>
    <mergeCell ref="AR34:AS34"/>
    <mergeCell ref="AO35:AQ35"/>
    <mergeCell ref="AR35:AS35"/>
    <mergeCell ref="C39:L39"/>
    <mergeCell ref="AI38:AM38"/>
    <mergeCell ref="AI39:AJ39"/>
    <mergeCell ref="AL39:AM39"/>
    <mergeCell ref="AL35:AM35"/>
    <mergeCell ref="AI32:AJ32"/>
    <mergeCell ref="AL32:AM32"/>
    <mergeCell ref="AI33:AJ33"/>
    <mergeCell ref="AL33:AM33"/>
    <mergeCell ref="AI34:AJ34"/>
    <mergeCell ref="AL34:AM34"/>
    <mergeCell ref="AI40:AJ40"/>
    <mergeCell ref="AL40:AM40"/>
    <mergeCell ref="AO38:AS38"/>
    <mergeCell ref="AO39:AQ39"/>
    <mergeCell ref="AO40:AQ40"/>
    <mergeCell ref="AI35:AJ35"/>
    <mergeCell ref="C40:L40"/>
    <mergeCell ref="C38:L38"/>
    <mergeCell ref="N39:AA39"/>
    <mergeCell ref="N40:AA40"/>
    <mergeCell ref="N38:AA38"/>
    <mergeCell ref="AC39:AD39"/>
    <mergeCell ref="AF39:AG39"/>
    <mergeCell ref="AC40:AD40"/>
    <mergeCell ref="AF40:AG40"/>
    <mergeCell ref="AC38:AG38"/>
  </mergeCells>
  <phoneticPr fontId="5"/>
  <conditionalFormatting sqref="AD85:AF85 AJ85:AK85 AO85:AP85">
    <cfRule type="cellIs" dxfId="5" priority="1" operator="equal">
      <formula>""</formula>
    </cfRule>
  </conditionalFormatting>
  <dataValidations count="6">
    <dataValidation type="list" allowBlank="1" showInputMessage="1" showErrorMessage="1" sqref="AN8 AJ8 J26 P26 B49:B51 B54:B56 B79 B77" xr:uid="{00000000-0002-0000-0100-000000000000}">
      <formula1>"□,■"</formula1>
    </dataValidation>
    <dataValidation type="list" allowBlank="1" showInputMessage="1" showErrorMessage="1" sqref="Q16:R16 Q18:R18 Q20:R20 Q22:R22 Q24:R24 Q58:R60 AJ85:AK85 AL30:AL35 AF39:AF40 AK44:AL47 AR44:AS47 G58:H60 AH31 AF30:AF35 AL39:AL40" xr:uid="{EB8572E7-1A3C-4225-85A1-E2483C0FC15D}">
      <formula1>"1,2,3,4,5,6,7,8,9,10,11,12"</formula1>
    </dataValidation>
    <dataValidation type="list" allowBlank="1" showInputMessage="1" showErrorMessage="1" sqref="AO30:AQ35" xr:uid="{C0BACBF4-0684-4059-84F4-50F0E793BE95}">
      <formula1>"1,2,3,4,5,6,7,8,9,10,11,12,13,14,15,16"</formula1>
    </dataValidation>
    <dataValidation type="list" allowBlank="1" showInputMessage="1" showErrorMessage="1" sqref="AI58:AS60" xr:uid="{F53A9796-CBE8-40A5-90B2-4AF7EBAF0625}">
      <formula1>"Tourism/旅行,Studies/留学,Visiting Family/家族訪問,Work/仕事,Diplomatic Reasons/外交,Others/その他"</formula1>
    </dataValidation>
    <dataValidation type="list" allowBlank="1" showInputMessage="1" showErrorMessage="1" sqref="AF50:AG50 O49:P49" xr:uid="{4CC2954E-1121-405E-BCCE-5E2106E1F9E1}">
      <formula1>"　,1,2,3,4,5,6,7,8,9"</formula1>
    </dataValidation>
    <dataValidation type="list" allowBlank="1" showInputMessage="1" showErrorMessage="1" sqref="X54:Y54" xr:uid="{6FD5A96F-D09F-42F2-B14A-0B36B1AB9CA0}">
      <formula1>"　,1,2,3,4,5,6,7,8,9,10,11,12,13,14,15,16,17,18,19,20,21,22,23,24,25"</formula1>
    </dataValidation>
  </dataValidations>
  <pageMargins left="0.19685039370078741" right="0.19685039370078741" top="0.39370078740157483" bottom="0.39370078740157483" header="0.51181102362204722" footer="0.51181102362204722"/>
  <pageSetup paperSize="9" scale="94" firstPageNumber="4294963191" orientation="portrait" r:id="rId1"/>
  <headerFooter scaleWithDoc="0" alignWithMargins="0"/>
  <rowBreaks count="1" manualBreakCount="1">
    <brk id="47" max="45" man="1"/>
  </rowBreaks>
  <legacyDrawing r:id="rId2"/>
  <extLst>
    <ext xmlns:x14="http://schemas.microsoft.com/office/spreadsheetml/2009/9/main" uri="{CCE6A557-97BC-4b89-ADB6-D9C93CAAB3DF}">
      <x14:dataValidations xmlns:xm="http://schemas.microsoft.com/office/excel/2006/main" count="6">
        <x14:dataValidation type="list" allowBlank="1" showInputMessage="1" showErrorMessage="1" xr:uid="{59E97449-700B-4A1A-B31B-505D842057E5}">
          <x14:formula1>
            <xm:f>Lookups!$T$65:$T$204</xm:f>
          </x14:formula1>
          <xm:sqref>N16:O16 N18:O18 N20:O20 N22:O22 N24:O24 M58:O60 C58:E60</xm:sqref>
        </x14:dataValidation>
        <x14:dataValidation type="list" allowBlank="1" showInputMessage="1" showErrorMessage="1" xr:uid="{5D47B06F-CBCD-4FB3-98F8-71E3078424F6}">
          <x14:formula1>
            <xm:f>Lookups!$T$75:$T$204</xm:f>
          </x14:formula1>
          <xm:sqref>AG44:AI47 AN44:AP47 AC39:AC40 AI30:AI35 AC30:AC35 AI39:AI40</xm:sqref>
        </x14:dataValidation>
        <x14:dataValidation type="list" allowBlank="1" showInputMessage="1" showErrorMessage="1" xr:uid="{7D3D3DBB-06B9-4439-9FD5-45A782C0BFF4}">
          <x14:formula1>
            <xm:f>Lookups!$T$130:$T$204</xm:f>
          </x14:formula1>
          <xm:sqref>AD85:AF85</xm:sqref>
        </x14:dataValidation>
        <x14:dataValidation type="list" allowBlank="1" showInputMessage="1" showErrorMessage="1" xr:uid="{67608423-89FD-40A2-976E-2AB11493165A}">
          <x14:formula1>
            <xm:f>Lookups!$F$11:$F$41</xm:f>
          </x14:formula1>
          <xm:sqref>T16:U16 T18:U18 T20:U20 T22:U22 T24:U24 J58:K60 T58:U60 AO85:AP85</xm:sqref>
        </x14:dataValidation>
        <x14:dataValidation type="list" allowBlank="1" showInputMessage="1" showErrorMessage="1" xr:uid="{86C6489E-F69D-4076-86DA-DC673121DF9D}">
          <x14:formula1>
            <xm:f>Lookups!$U$13:$U$41</xm:f>
          </x14:formula1>
          <xm:sqref>W58:AG60</xm:sqref>
        </x14:dataValidation>
        <x14:dataValidation type="list" allowBlank="1" showInputMessage="1" showErrorMessage="1" xr:uid="{D12CA7B4-1114-44E9-AE11-1F2B53DD7023}">
          <x14:formula1>
            <xm:f>Lookups!$BG$5:$BG$33</xm:f>
          </x14:formula1>
          <xm:sqref>B16:C16 B24:C24 B22:C22 B20:C20 B18:C18</xm:sqref>
        </x14:dataValidation>
      </x14:dataValidations>
    </ext>
  </extLst>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sheetPr codeName="Sheet7">
    <tabColor theme="8" tint="0.59999389629810485"/>
  </sheetPr>
  <dimension ref="A1:BM96"/>
  <sheetViews>
    <sheetView showGridLines="0" view="pageBreakPreview" zoomScaleNormal="110" zoomScaleSheetLayoutView="100" workbookViewId="0">
      <selection activeCell="C23" sqref="C23:AP26"/>
    </sheetView>
  </sheetViews>
  <sheetFormatPr defaultColWidth="2.125" defaultRowHeight="12"/>
  <cols>
    <col min="1" max="44" width="2.25" style="7" customWidth="1"/>
    <col min="45" max="16384" width="2.125" style="7"/>
  </cols>
  <sheetData>
    <row r="1" spans="1:45" ht="18" customHeight="1">
      <c r="B1" s="21" t="s">
        <v>1189</v>
      </c>
      <c r="AI1" s="21" t="s">
        <v>45</v>
      </c>
      <c r="AJ1" s="5"/>
    </row>
    <row r="2" spans="1:45" ht="7.5" customHeight="1"/>
    <row r="3" spans="1:45" ht="26.25" customHeight="1">
      <c r="N3" s="346" t="s">
        <v>1</v>
      </c>
      <c r="O3" s="346"/>
      <c r="P3" s="346"/>
      <c r="Q3" s="346"/>
      <c r="R3" s="346"/>
      <c r="S3" s="346"/>
      <c r="T3" s="346"/>
      <c r="U3" s="346"/>
      <c r="V3" s="346"/>
      <c r="W3" s="346"/>
      <c r="X3" s="346"/>
      <c r="Y3" s="346"/>
      <c r="Z3" s="346"/>
      <c r="AA3" s="346"/>
      <c r="AB3" s="346"/>
    </row>
    <row r="4" spans="1:45" ht="14.25">
      <c r="M4" s="348" t="s">
        <v>7</v>
      </c>
      <c r="N4" s="348"/>
      <c r="O4" s="348"/>
      <c r="P4" s="348"/>
      <c r="Q4" s="348"/>
      <c r="R4" s="348"/>
      <c r="S4" s="348"/>
      <c r="T4" s="348"/>
      <c r="U4" s="348"/>
      <c r="V4" s="348"/>
      <c r="W4" s="348"/>
      <c r="X4" s="348"/>
      <c r="Y4" s="348"/>
      <c r="Z4" s="348"/>
      <c r="AA4" s="348"/>
      <c r="AB4" s="348"/>
      <c r="AC4" s="348"/>
    </row>
    <row r="5" spans="1:45" ht="7.5" customHeight="1">
      <c r="M5" s="8"/>
      <c r="N5" s="8"/>
      <c r="O5" s="8"/>
      <c r="P5" s="8"/>
      <c r="Q5" s="8"/>
      <c r="R5" s="8"/>
      <c r="S5" s="8"/>
      <c r="T5" s="8"/>
      <c r="U5" s="8"/>
      <c r="V5" s="8"/>
      <c r="W5" s="8"/>
      <c r="X5" s="8"/>
      <c r="Y5" s="8"/>
      <c r="Z5" s="8"/>
      <c r="AA5" s="8"/>
      <c r="AB5" s="8"/>
      <c r="AC5" s="8"/>
    </row>
    <row r="6" spans="1:45" ht="22.5" customHeight="1">
      <c r="B6" s="398" t="s">
        <v>2</v>
      </c>
      <c r="C6" s="398"/>
      <c r="D6" s="398"/>
      <c r="E6" s="398"/>
      <c r="F6" s="398"/>
      <c r="G6" s="398"/>
      <c r="H6" s="398"/>
      <c r="I6" s="398"/>
      <c r="J6" s="398"/>
      <c r="K6" s="398"/>
      <c r="L6" s="398"/>
    </row>
    <row r="7" spans="1:45" ht="17.25" customHeight="1">
      <c r="B7" s="355" t="s">
        <v>6</v>
      </c>
      <c r="C7" s="355"/>
      <c r="D7" s="355"/>
      <c r="E7" s="355"/>
      <c r="F7" s="355"/>
      <c r="G7" s="355"/>
      <c r="H7" s="355"/>
      <c r="I7" s="355"/>
      <c r="J7" s="355"/>
      <c r="K7" s="355"/>
      <c r="L7" s="355"/>
      <c r="M7" s="355"/>
      <c r="N7" s="355"/>
      <c r="O7" s="355"/>
    </row>
    <row r="8" spans="1:45" ht="7.5" customHeight="1">
      <c r="C8" s="10"/>
      <c r="D8" s="10"/>
      <c r="E8" s="10"/>
      <c r="F8" s="10"/>
      <c r="G8" s="10"/>
      <c r="H8" s="11"/>
      <c r="I8" s="11"/>
      <c r="J8" s="11"/>
      <c r="K8" s="11"/>
      <c r="L8" s="11"/>
      <c r="M8" s="11"/>
      <c r="N8" s="11"/>
      <c r="O8" s="11"/>
      <c r="P8" s="11"/>
      <c r="Q8" s="11"/>
      <c r="R8" s="11"/>
      <c r="S8" s="11"/>
      <c r="T8" s="11"/>
      <c r="U8" s="10"/>
      <c r="V8" s="10"/>
      <c r="W8" s="10"/>
      <c r="X8" s="10"/>
      <c r="Y8" s="10"/>
      <c r="Z8" s="10"/>
      <c r="AA8" s="10"/>
      <c r="AB8" s="10"/>
      <c r="AC8" s="10"/>
      <c r="AD8" s="10"/>
      <c r="AE8" s="10"/>
      <c r="AF8" s="10"/>
      <c r="AG8" s="10"/>
      <c r="AH8" s="10"/>
      <c r="AI8" s="10"/>
      <c r="AJ8" s="10"/>
      <c r="AK8" s="10"/>
      <c r="AL8" s="10"/>
      <c r="AM8" s="10"/>
      <c r="AN8" s="10"/>
      <c r="AO8" s="10"/>
      <c r="AP8" s="10"/>
    </row>
    <row r="9" spans="1:45" s="9" customFormat="1" ht="23.25" customHeight="1">
      <c r="A9" s="390" t="s">
        <v>97</v>
      </c>
      <c r="B9" s="390"/>
      <c r="C9" s="390"/>
      <c r="D9" s="390"/>
      <c r="E9" s="390"/>
      <c r="F9" s="390"/>
      <c r="G9" s="347" t="s">
        <v>55</v>
      </c>
      <c r="H9" s="347"/>
      <c r="I9" s="347"/>
      <c r="J9" s="347"/>
      <c r="K9" s="347"/>
      <c r="L9" s="344">
        <f>Form1_入学願書!O7</f>
        <v>0</v>
      </c>
      <c r="M9" s="344"/>
      <c r="N9" s="344"/>
      <c r="O9" s="344"/>
      <c r="P9" s="344"/>
      <c r="Q9" s="344"/>
      <c r="R9" s="344"/>
      <c r="S9" s="344"/>
      <c r="T9" s="344"/>
      <c r="U9" s="344"/>
      <c r="V9" s="344"/>
      <c r="W9" s="344"/>
      <c r="X9" s="344"/>
      <c r="Y9" s="344"/>
      <c r="Z9" s="344"/>
      <c r="AA9" s="344"/>
      <c r="AB9" s="347" t="s">
        <v>57</v>
      </c>
      <c r="AC9" s="347"/>
      <c r="AD9" s="347"/>
      <c r="AE9" s="347"/>
      <c r="AF9" s="347"/>
      <c r="AG9" s="343">
        <f>Form1_入学願書!H8</f>
        <v>0</v>
      </c>
      <c r="AH9" s="343"/>
      <c r="AI9" s="343"/>
      <c r="AJ9" s="343"/>
      <c r="AK9" s="343"/>
      <c r="AL9" s="343"/>
      <c r="AM9" s="343"/>
      <c r="AN9" s="343"/>
      <c r="AO9" s="343"/>
      <c r="AP9" s="343"/>
      <c r="AQ9" s="5"/>
    </row>
    <row r="10" spans="1:45" ht="13.5" customHeight="1">
      <c r="A10" s="393" t="s">
        <v>98</v>
      </c>
      <c r="B10" s="393"/>
      <c r="C10" s="393"/>
      <c r="D10" s="393"/>
      <c r="E10" s="393"/>
      <c r="F10" s="393"/>
      <c r="G10" s="389" t="s">
        <v>19</v>
      </c>
      <c r="H10" s="389"/>
      <c r="I10" s="389"/>
      <c r="J10" s="389"/>
      <c r="K10" s="389"/>
      <c r="L10" s="10"/>
      <c r="M10" s="10"/>
      <c r="N10" s="10"/>
      <c r="O10" s="10"/>
      <c r="P10" s="10"/>
      <c r="Q10" s="10"/>
      <c r="R10" s="10"/>
      <c r="S10" s="10"/>
      <c r="T10" s="10"/>
      <c r="U10" s="10"/>
      <c r="V10" s="10"/>
      <c r="W10" s="10"/>
      <c r="X10" s="10"/>
      <c r="AB10" s="389" t="s">
        <v>8</v>
      </c>
      <c r="AC10" s="389"/>
      <c r="AD10" s="389"/>
      <c r="AE10" s="389"/>
      <c r="AF10" s="389"/>
      <c r="AH10" s="14"/>
      <c r="AI10" s="10"/>
      <c r="AJ10" s="10"/>
      <c r="AK10" s="10"/>
      <c r="AL10" s="10"/>
      <c r="AM10" s="10"/>
      <c r="AN10" s="10"/>
      <c r="AO10" s="10"/>
      <c r="AP10" s="10"/>
    </row>
    <row r="11" spans="1:45" ht="18.75" customHeight="1">
      <c r="C11" s="10"/>
      <c r="D11" s="10"/>
      <c r="E11" s="10"/>
      <c r="F11" s="10"/>
      <c r="G11" s="347" t="s">
        <v>56</v>
      </c>
      <c r="H11" s="347"/>
      <c r="I11" s="347"/>
      <c r="J11" s="347"/>
      <c r="K11" s="347"/>
      <c r="L11" s="394">
        <f>Form1_入学願書!H9</f>
        <v>0</v>
      </c>
      <c r="M11" s="394"/>
      <c r="N11" s="394"/>
      <c r="O11" s="394"/>
      <c r="P11" s="394"/>
      <c r="Q11" s="36" t="s">
        <v>9</v>
      </c>
      <c r="R11" s="396">
        <f>Form1_入学願書!L9</f>
        <v>0</v>
      </c>
      <c r="S11" s="396"/>
      <c r="T11" s="396"/>
      <c r="U11" s="36" t="s">
        <v>10</v>
      </c>
      <c r="V11" s="394">
        <f>Form1_入学願書!O9</f>
        <v>0</v>
      </c>
      <c r="W11" s="394"/>
      <c r="X11" s="394"/>
      <c r="Y11" s="317" t="s">
        <v>145</v>
      </c>
      <c r="Z11" s="317"/>
      <c r="AB11" s="15"/>
      <c r="AC11" s="15"/>
      <c r="AD11" s="10"/>
      <c r="AE11" s="15"/>
      <c r="AF11" s="15"/>
      <c r="AG11" s="10"/>
      <c r="AH11" s="10"/>
      <c r="AI11" s="10"/>
      <c r="AJ11" s="10"/>
      <c r="AK11" s="10"/>
      <c r="AL11" s="10"/>
      <c r="AM11" s="10"/>
      <c r="AN11" s="10"/>
      <c r="AO11" s="10"/>
    </row>
    <row r="12" spans="1:45" s="17" customFormat="1" ht="13.5" customHeight="1">
      <c r="C12" s="12"/>
      <c r="D12" s="18"/>
      <c r="E12" s="18"/>
      <c r="F12" s="18"/>
      <c r="G12" s="389" t="s">
        <v>11</v>
      </c>
      <c r="H12" s="389"/>
      <c r="I12" s="389"/>
      <c r="J12" s="389"/>
      <c r="K12" s="389"/>
      <c r="L12" s="14"/>
      <c r="M12" s="14"/>
      <c r="N12" s="18"/>
      <c r="O12" s="18"/>
      <c r="P12" s="389" t="s">
        <v>12</v>
      </c>
      <c r="Q12" s="389"/>
      <c r="R12" s="389"/>
      <c r="S12" s="18"/>
      <c r="T12" s="389" t="s">
        <v>13</v>
      </c>
      <c r="U12" s="389"/>
      <c r="V12" s="389"/>
      <c r="W12" s="14"/>
      <c r="X12" s="14"/>
      <c r="Y12" s="14" t="s">
        <v>14</v>
      </c>
      <c r="Z12" s="14"/>
      <c r="AA12" s="14"/>
      <c r="AB12" s="14"/>
      <c r="AC12" s="19"/>
      <c r="AD12" s="19"/>
      <c r="AE12" s="19"/>
      <c r="AF12" s="19"/>
      <c r="AG12" s="19"/>
      <c r="AH12" s="18"/>
      <c r="AI12" s="18"/>
      <c r="AJ12" s="18"/>
      <c r="AK12" s="19"/>
      <c r="AL12" s="19"/>
      <c r="AM12" s="19"/>
      <c r="AN12" s="19"/>
      <c r="AO12" s="19"/>
      <c r="AP12" s="18"/>
    </row>
    <row r="13" spans="1:45" ht="22.5" customHeight="1">
      <c r="B13" s="227" t="s">
        <v>72</v>
      </c>
      <c r="C13" s="227"/>
      <c r="D13" s="227"/>
      <c r="E13" s="227"/>
      <c r="F13" s="227"/>
      <c r="G13" s="227"/>
      <c r="H13" s="227"/>
      <c r="I13" s="227"/>
      <c r="J13" s="227"/>
      <c r="K13" s="227"/>
      <c r="L13" s="227"/>
      <c r="M13" s="227"/>
      <c r="N13" s="227"/>
      <c r="O13" s="227"/>
      <c r="P13" s="227"/>
      <c r="Q13" s="227"/>
      <c r="R13" s="227"/>
      <c r="S13" s="227"/>
      <c r="T13" s="227"/>
      <c r="U13" s="227"/>
      <c r="V13" s="227"/>
      <c r="W13" s="227"/>
      <c r="X13" s="227"/>
      <c r="Y13" s="227"/>
      <c r="Z13" s="227"/>
      <c r="AA13" s="227"/>
      <c r="AB13" s="227"/>
      <c r="AC13" s="227"/>
      <c r="AD13" s="227"/>
      <c r="AE13" s="227"/>
      <c r="AF13" s="227"/>
      <c r="AG13" s="227"/>
      <c r="AH13" s="227"/>
      <c r="AI13" s="227"/>
      <c r="AJ13" s="227"/>
      <c r="AK13" s="227"/>
      <c r="AL13" s="227"/>
      <c r="AM13" s="227"/>
      <c r="AN13" s="227"/>
      <c r="AO13" s="227"/>
    </row>
    <row r="14" spans="1:45" s="14" customFormat="1" ht="15" customHeight="1">
      <c r="B14" s="388" t="s">
        <v>73</v>
      </c>
      <c r="C14" s="388"/>
      <c r="D14" s="388"/>
      <c r="E14" s="388"/>
      <c r="F14" s="388"/>
      <c r="G14" s="388"/>
      <c r="H14" s="388"/>
      <c r="I14" s="388"/>
      <c r="J14" s="388"/>
      <c r="K14" s="388"/>
      <c r="L14" s="388"/>
      <c r="M14" s="388"/>
      <c r="N14" s="388"/>
      <c r="O14" s="388"/>
      <c r="P14" s="388"/>
      <c r="Q14" s="388"/>
      <c r="R14" s="388"/>
      <c r="S14" s="388"/>
      <c r="T14" s="388"/>
      <c r="U14" s="388"/>
      <c r="V14" s="388"/>
      <c r="W14" s="388"/>
      <c r="X14" s="388"/>
      <c r="Y14" s="388"/>
      <c r="Z14" s="388"/>
      <c r="AA14" s="388"/>
      <c r="AB14" s="388"/>
      <c r="AC14" s="388"/>
      <c r="AD14" s="388"/>
      <c r="AE14" s="388"/>
      <c r="AF14" s="388"/>
      <c r="AG14" s="388"/>
      <c r="AH14" s="388"/>
      <c r="AI14" s="388"/>
      <c r="AJ14" s="388"/>
      <c r="AK14" s="388"/>
      <c r="AL14" s="388"/>
      <c r="AM14" s="388"/>
      <c r="AN14" s="388"/>
      <c r="AO14" s="388"/>
    </row>
    <row r="15" spans="1:45" s="20" customFormat="1" ht="15.75" customHeight="1">
      <c r="B15" s="395" t="s">
        <v>58</v>
      </c>
      <c r="C15" s="395"/>
      <c r="D15" s="395"/>
      <c r="E15" s="395"/>
      <c r="F15" s="395"/>
      <c r="G15" s="395"/>
      <c r="H15" s="395"/>
      <c r="I15" s="395"/>
      <c r="J15" s="395"/>
      <c r="K15" s="395"/>
      <c r="L15" s="395"/>
      <c r="M15" s="395"/>
      <c r="N15" s="395"/>
      <c r="O15" s="395"/>
      <c r="P15" s="395"/>
      <c r="Q15" s="395"/>
      <c r="R15" s="395"/>
      <c r="S15" s="395"/>
      <c r="T15" s="395"/>
      <c r="U15" s="395"/>
      <c r="V15" s="395"/>
      <c r="W15" s="395"/>
      <c r="X15" s="395"/>
      <c r="Y15" s="395"/>
      <c r="Z15" s="395"/>
      <c r="AA15" s="395"/>
      <c r="AB15" s="395"/>
      <c r="AC15" s="395"/>
      <c r="AD15" s="395"/>
      <c r="AE15" s="395"/>
      <c r="AF15" s="395"/>
      <c r="AG15" s="395"/>
      <c r="AH15" s="395"/>
      <c r="AI15" s="395"/>
      <c r="AJ15" s="395"/>
      <c r="AK15" s="395"/>
      <c r="AL15" s="395"/>
      <c r="AM15" s="395"/>
      <c r="AN15" s="395"/>
      <c r="AO15" s="395"/>
    </row>
    <row r="16" spans="1:45" ht="15.75" customHeight="1">
      <c r="A16" s="20"/>
      <c r="B16" s="395"/>
      <c r="C16" s="395"/>
      <c r="D16" s="395"/>
      <c r="E16" s="395"/>
      <c r="F16" s="395"/>
      <c r="G16" s="395"/>
      <c r="H16" s="395"/>
      <c r="I16" s="395"/>
      <c r="J16" s="395"/>
      <c r="K16" s="395"/>
      <c r="L16" s="395"/>
      <c r="M16" s="395"/>
      <c r="N16" s="395"/>
      <c r="O16" s="395"/>
      <c r="P16" s="395"/>
      <c r="Q16" s="395"/>
      <c r="R16" s="395"/>
      <c r="S16" s="395"/>
      <c r="T16" s="395"/>
      <c r="U16" s="395"/>
      <c r="V16" s="395"/>
      <c r="W16" s="395"/>
      <c r="X16" s="395"/>
      <c r="Y16" s="395"/>
      <c r="Z16" s="395"/>
      <c r="AA16" s="395"/>
      <c r="AB16" s="395"/>
      <c r="AC16" s="395"/>
      <c r="AD16" s="395"/>
      <c r="AE16" s="395"/>
      <c r="AF16" s="395"/>
      <c r="AG16" s="395"/>
      <c r="AH16" s="395"/>
      <c r="AI16" s="395"/>
      <c r="AJ16" s="395"/>
      <c r="AK16" s="395"/>
      <c r="AL16" s="395"/>
      <c r="AM16" s="395"/>
      <c r="AN16" s="395"/>
      <c r="AO16" s="395"/>
      <c r="AP16" s="20"/>
      <c r="AQ16" s="20"/>
      <c r="AR16" s="20"/>
      <c r="AS16" s="20"/>
    </row>
    <row r="17" spans="1:45" ht="15.75" customHeight="1">
      <c r="B17" s="395"/>
      <c r="C17" s="395"/>
      <c r="D17" s="395"/>
      <c r="E17" s="395"/>
      <c r="F17" s="395"/>
      <c r="G17" s="395"/>
      <c r="H17" s="395"/>
      <c r="I17" s="395"/>
      <c r="J17" s="395"/>
      <c r="K17" s="395"/>
      <c r="L17" s="395"/>
      <c r="M17" s="395"/>
      <c r="N17" s="395"/>
      <c r="O17" s="395"/>
      <c r="P17" s="395"/>
      <c r="Q17" s="395"/>
      <c r="R17" s="395"/>
      <c r="S17" s="395"/>
      <c r="T17" s="395"/>
      <c r="U17" s="395"/>
      <c r="V17" s="395"/>
      <c r="W17" s="395"/>
      <c r="X17" s="395"/>
      <c r="Y17" s="395"/>
      <c r="Z17" s="395"/>
      <c r="AA17" s="395"/>
      <c r="AB17" s="395"/>
      <c r="AC17" s="395"/>
      <c r="AD17" s="395"/>
      <c r="AE17" s="395"/>
      <c r="AF17" s="395"/>
      <c r="AG17" s="395"/>
      <c r="AH17" s="395"/>
      <c r="AI17" s="395"/>
      <c r="AJ17" s="395"/>
      <c r="AK17" s="395"/>
      <c r="AL17" s="395"/>
      <c r="AM17" s="395"/>
      <c r="AN17" s="395"/>
      <c r="AO17" s="395"/>
    </row>
    <row r="18" spans="1:45" s="14" customFormat="1" ht="12.75" customHeight="1">
      <c r="A18" s="21"/>
      <c r="B18" s="397" t="s">
        <v>59</v>
      </c>
      <c r="C18" s="397"/>
      <c r="D18" s="397"/>
      <c r="E18" s="397"/>
      <c r="F18" s="397"/>
      <c r="G18" s="397"/>
      <c r="H18" s="397"/>
      <c r="I18" s="397"/>
      <c r="J18" s="397"/>
      <c r="K18" s="397"/>
      <c r="L18" s="397"/>
      <c r="M18" s="397"/>
      <c r="N18" s="397"/>
      <c r="O18" s="397"/>
      <c r="P18" s="397"/>
      <c r="Q18" s="397"/>
      <c r="R18" s="397"/>
      <c r="S18" s="397"/>
      <c r="T18" s="397"/>
      <c r="U18" s="397"/>
      <c r="V18" s="397"/>
      <c r="W18" s="397"/>
      <c r="X18" s="397"/>
      <c r="Y18" s="397"/>
      <c r="Z18" s="397"/>
      <c r="AA18" s="397"/>
      <c r="AB18" s="397"/>
      <c r="AC18" s="397"/>
      <c r="AD18" s="397"/>
      <c r="AE18" s="397"/>
      <c r="AF18" s="397"/>
      <c r="AG18" s="397"/>
      <c r="AH18" s="397"/>
      <c r="AI18" s="397"/>
      <c r="AJ18" s="397"/>
      <c r="AK18" s="397"/>
      <c r="AL18" s="397"/>
      <c r="AM18" s="397"/>
      <c r="AN18" s="397"/>
      <c r="AO18" s="397"/>
      <c r="AR18" s="21"/>
      <c r="AS18" s="21"/>
    </row>
    <row r="19" spans="1:45" s="21" customFormat="1" ht="12.75" customHeight="1">
      <c r="A19" s="14"/>
      <c r="B19" s="397"/>
      <c r="C19" s="397"/>
      <c r="D19" s="397"/>
      <c r="E19" s="397"/>
      <c r="F19" s="397"/>
      <c r="G19" s="397"/>
      <c r="H19" s="397"/>
      <c r="I19" s="397"/>
      <c r="J19" s="397"/>
      <c r="K19" s="397"/>
      <c r="L19" s="397"/>
      <c r="M19" s="397"/>
      <c r="N19" s="397"/>
      <c r="O19" s="397"/>
      <c r="P19" s="397"/>
      <c r="Q19" s="397"/>
      <c r="R19" s="397"/>
      <c r="S19" s="397"/>
      <c r="T19" s="397"/>
      <c r="U19" s="397"/>
      <c r="V19" s="397"/>
      <c r="W19" s="397"/>
      <c r="X19" s="397"/>
      <c r="Y19" s="397"/>
      <c r="Z19" s="397"/>
      <c r="AA19" s="397"/>
      <c r="AB19" s="397"/>
      <c r="AC19" s="397"/>
      <c r="AD19" s="397"/>
      <c r="AE19" s="397"/>
      <c r="AF19" s="397"/>
      <c r="AG19" s="397"/>
      <c r="AH19" s="397"/>
      <c r="AI19" s="397"/>
      <c r="AJ19" s="397"/>
      <c r="AK19" s="397"/>
      <c r="AL19" s="397"/>
      <c r="AM19" s="397"/>
      <c r="AN19" s="397"/>
      <c r="AO19" s="397"/>
      <c r="AP19" s="14"/>
      <c r="AQ19" s="14"/>
      <c r="AR19" s="14"/>
      <c r="AS19" s="14"/>
    </row>
    <row r="20" spans="1:45" s="21" customFormat="1" ht="7.5" customHeight="1">
      <c r="A20" s="14"/>
      <c r="B20" s="22"/>
      <c r="C20" s="22"/>
      <c r="D20" s="22"/>
      <c r="E20" s="22"/>
      <c r="F20" s="22"/>
      <c r="G20" s="22"/>
      <c r="H20" s="22"/>
      <c r="I20" s="22"/>
      <c r="J20" s="22"/>
      <c r="K20" s="22"/>
      <c r="L20" s="22"/>
      <c r="M20" s="22"/>
      <c r="N20" s="22"/>
      <c r="O20" s="22"/>
      <c r="P20" s="22"/>
      <c r="Q20" s="22"/>
      <c r="R20" s="22"/>
      <c r="S20" s="22"/>
      <c r="T20" s="22"/>
      <c r="U20" s="22"/>
      <c r="V20" s="22"/>
      <c r="W20" s="22"/>
      <c r="X20" s="22"/>
      <c r="Y20" s="22"/>
      <c r="Z20" s="22"/>
      <c r="AA20" s="22"/>
      <c r="AB20" s="22"/>
      <c r="AC20" s="22"/>
      <c r="AD20" s="22"/>
      <c r="AE20" s="22"/>
      <c r="AF20" s="22"/>
      <c r="AG20" s="22"/>
      <c r="AH20" s="22"/>
      <c r="AI20" s="22"/>
      <c r="AJ20" s="22"/>
      <c r="AK20" s="22"/>
      <c r="AL20" s="22"/>
      <c r="AM20" s="22"/>
      <c r="AN20" s="22"/>
      <c r="AO20" s="22"/>
      <c r="AP20" s="14"/>
      <c r="AQ20" s="14"/>
      <c r="AR20" s="14"/>
      <c r="AS20" s="14"/>
    </row>
    <row r="21" spans="1:45" s="20" customFormat="1" ht="20.25" customHeight="1">
      <c r="A21" s="10"/>
      <c r="B21" s="222" t="s">
        <v>61</v>
      </c>
      <c r="C21" s="222"/>
      <c r="D21" s="222"/>
      <c r="E21" s="222"/>
      <c r="F21" s="222"/>
      <c r="G21" s="222"/>
      <c r="H21" s="222"/>
      <c r="I21" s="222"/>
      <c r="J21" s="222"/>
      <c r="K21" s="222"/>
      <c r="L21" s="222"/>
      <c r="M21" s="222"/>
      <c r="N21" s="222"/>
      <c r="O21" s="222"/>
      <c r="P21" s="222"/>
      <c r="Q21" s="222"/>
      <c r="R21" s="222"/>
      <c r="S21" s="222"/>
      <c r="T21" s="222"/>
      <c r="U21" s="222"/>
      <c r="V21" s="222"/>
      <c r="W21" s="222"/>
      <c r="X21" s="222"/>
      <c r="Y21" s="222"/>
      <c r="Z21" s="222"/>
      <c r="AA21" s="222"/>
      <c r="AB21" s="222"/>
      <c r="AC21" s="222"/>
      <c r="AD21" s="222"/>
      <c r="AE21" s="222"/>
      <c r="AF21" s="222"/>
      <c r="AG21" s="222"/>
      <c r="AH21" s="222"/>
      <c r="AI21" s="222"/>
      <c r="AJ21" s="222"/>
      <c r="AK21" s="222"/>
      <c r="AL21" s="222"/>
      <c r="AM21" s="222"/>
      <c r="AN21" s="222"/>
      <c r="AO21" s="222"/>
      <c r="AP21" s="222"/>
    </row>
    <row r="22" spans="1:45" s="21" customFormat="1" ht="13.5" customHeight="1">
      <c r="A22" s="14"/>
      <c r="B22" s="14"/>
      <c r="C22" s="388" t="s">
        <v>60</v>
      </c>
      <c r="D22" s="388"/>
      <c r="E22" s="388"/>
      <c r="F22" s="388"/>
      <c r="G22" s="388"/>
      <c r="H22" s="388"/>
      <c r="I22" s="388"/>
      <c r="J22" s="388"/>
      <c r="K22" s="388"/>
      <c r="L22" s="388"/>
      <c r="M22" s="388"/>
      <c r="N22" s="388"/>
      <c r="O22" s="388"/>
      <c r="P22" s="388"/>
      <c r="Q22" s="388"/>
      <c r="R22" s="388"/>
      <c r="S22" s="388"/>
      <c r="T22" s="388"/>
      <c r="U22" s="388"/>
      <c r="V22" s="388"/>
      <c r="W22" s="388"/>
      <c r="X22" s="388"/>
      <c r="Y22" s="388"/>
      <c r="Z22" s="388"/>
      <c r="AA22" s="388"/>
      <c r="AB22" s="388"/>
      <c r="AC22" s="388"/>
      <c r="AD22" s="388"/>
      <c r="AE22" s="388"/>
      <c r="AF22" s="388"/>
      <c r="AG22" s="388"/>
      <c r="AH22" s="388"/>
      <c r="AI22" s="388"/>
      <c r="AJ22" s="388"/>
      <c r="AK22" s="388"/>
      <c r="AL22" s="388"/>
      <c r="AM22" s="23"/>
      <c r="AN22" s="23"/>
      <c r="AO22" s="14"/>
      <c r="AP22" s="14"/>
      <c r="AQ22" s="14"/>
      <c r="AR22" s="14"/>
      <c r="AS22" s="14"/>
    </row>
    <row r="23" spans="1:45" ht="23.25" customHeight="1">
      <c r="C23" s="363"/>
      <c r="D23" s="364"/>
      <c r="E23" s="364"/>
      <c r="F23" s="364"/>
      <c r="G23" s="364"/>
      <c r="H23" s="364"/>
      <c r="I23" s="364"/>
      <c r="J23" s="364"/>
      <c r="K23" s="364"/>
      <c r="L23" s="364"/>
      <c r="M23" s="364"/>
      <c r="N23" s="364"/>
      <c r="O23" s="364"/>
      <c r="P23" s="364"/>
      <c r="Q23" s="364"/>
      <c r="R23" s="364"/>
      <c r="S23" s="364"/>
      <c r="T23" s="364"/>
      <c r="U23" s="364"/>
      <c r="V23" s="364"/>
      <c r="W23" s="364"/>
      <c r="X23" s="364"/>
      <c r="Y23" s="364"/>
      <c r="Z23" s="364"/>
      <c r="AA23" s="364"/>
      <c r="AB23" s="364"/>
      <c r="AC23" s="364"/>
      <c r="AD23" s="364"/>
      <c r="AE23" s="364"/>
      <c r="AF23" s="364"/>
      <c r="AG23" s="364"/>
      <c r="AH23" s="364"/>
      <c r="AI23" s="364"/>
      <c r="AJ23" s="364"/>
      <c r="AK23" s="364"/>
      <c r="AL23" s="364"/>
      <c r="AM23" s="364"/>
      <c r="AN23" s="364"/>
      <c r="AO23" s="364"/>
      <c r="AP23" s="365"/>
      <c r="AQ23"/>
    </row>
    <row r="24" spans="1:45" ht="23.25" customHeight="1">
      <c r="C24" s="399"/>
      <c r="D24" s="400"/>
      <c r="E24" s="400"/>
      <c r="F24" s="400"/>
      <c r="G24" s="400"/>
      <c r="H24" s="400"/>
      <c r="I24" s="400"/>
      <c r="J24" s="400"/>
      <c r="K24" s="400"/>
      <c r="L24" s="400"/>
      <c r="M24" s="400"/>
      <c r="N24" s="400"/>
      <c r="O24" s="400"/>
      <c r="P24" s="400"/>
      <c r="Q24" s="400"/>
      <c r="R24" s="400"/>
      <c r="S24" s="400"/>
      <c r="T24" s="400"/>
      <c r="U24" s="400"/>
      <c r="V24" s="400"/>
      <c r="W24" s="400"/>
      <c r="X24" s="400"/>
      <c r="Y24" s="400"/>
      <c r="Z24" s="400"/>
      <c r="AA24" s="400"/>
      <c r="AB24" s="400"/>
      <c r="AC24" s="400"/>
      <c r="AD24" s="400"/>
      <c r="AE24" s="400"/>
      <c r="AF24" s="400"/>
      <c r="AG24" s="400"/>
      <c r="AH24" s="400"/>
      <c r="AI24" s="400"/>
      <c r="AJ24" s="400"/>
      <c r="AK24" s="400"/>
      <c r="AL24" s="400"/>
      <c r="AM24" s="400"/>
      <c r="AN24" s="400"/>
      <c r="AO24" s="400"/>
      <c r="AP24" s="401"/>
      <c r="AQ24"/>
    </row>
    <row r="25" spans="1:45" ht="23.25" customHeight="1">
      <c r="C25" s="399"/>
      <c r="D25" s="400"/>
      <c r="E25" s="400"/>
      <c r="F25" s="400"/>
      <c r="G25" s="400"/>
      <c r="H25" s="400"/>
      <c r="I25" s="400"/>
      <c r="J25" s="400"/>
      <c r="K25" s="400"/>
      <c r="L25" s="400"/>
      <c r="M25" s="400"/>
      <c r="N25" s="400"/>
      <c r="O25" s="400"/>
      <c r="P25" s="400"/>
      <c r="Q25" s="400"/>
      <c r="R25" s="400"/>
      <c r="S25" s="400"/>
      <c r="T25" s="400"/>
      <c r="U25" s="400"/>
      <c r="V25" s="400"/>
      <c r="W25" s="400"/>
      <c r="X25" s="400"/>
      <c r="Y25" s="400"/>
      <c r="Z25" s="400"/>
      <c r="AA25" s="400"/>
      <c r="AB25" s="400"/>
      <c r="AC25" s="400"/>
      <c r="AD25" s="400"/>
      <c r="AE25" s="400"/>
      <c r="AF25" s="400"/>
      <c r="AG25" s="400"/>
      <c r="AH25" s="400"/>
      <c r="AI25" s="400"/>
      <c r="AJ25" s="400"/>
      <c r="AK25" s="400"/>
      <c r="AL25" s="400"/>
      <c r="AM25" s="400"/>
      <c r="AN25" s="400"/>
      <c r="AO25" s="400"/>
      <c r="AP25" s="401"/>
      <c r="AQ25"/>
    </row>
    <row r="26" spans="1:45" ht="23.25" customHeight="1">
      <c r="C26" s="366"/>
      <c r="D26" s="367"/>
      <c r="E26" s="367"/>
      <c r="F26" s="367"/>
      <c r="G26" s="367"/>
      <c r="H26" s="367"/>
      <c r="I26" s="367"/>
      <c r="J26" s="367"/>
      <c r="K26" s="367"/>
      <c r="L26" s="367"/>
      <c r="M26" s="367"/>
      <c r="N26" s="367"/>
      <c r="O26" s="367"/>
      <c r="P26" s="367"/>
      <c r="Q26" s="367"/>
      <c r="R26" s="367"/>
      <c r="S26" s="367"/>
      <c r="T26" s="367"/>
      <c r="U26" s="367"/>
      <c r="V26" s="367"/>
      <c r="W26" s="367"/>
      <c r="X26" s="367"/>
      <c r="Y26" s="367"/>
      <c r="Z26" s="367"/>
      <c r="AA26" s="367"/>
      <c r="AB26" s="367"/>
      <c r="AC26" s="367"/>
      <c r="AD26" s="367"/>
      <c r="AE26" s="367"/>
      <c r="AF26" s="367"/>
      <c r="AG26" s="367"/>
      <c r="AH26" s="367"/>
      <c r="AI26" s="367"/>
      <c r="AJ26" s="367"/>
      <c r="AK26" s="367"/>
      <c r="AL26" s="367"/>
      <c r="AM26" s="367"/>
      <c r="AN26" s="367"/>
      <c r="AO26" s="367"/>
      <c r="AP26" s="368"/>
      <c r="AQ26"/>
    </row>
    <row r="27" spans="1:45" ht="7.5" customHeight="1">
      <c r="B27" s="13"/>
      <c r="C27" s="13"/>
      <c r="D27" s="13"/>
      <c r="E27" s="13"/>
      <c r="F27" s="13"/>
      <c r="G27" s="13"/>
      <c r="H27" s="13"/>
      <c r="I27" s="13"/>
      <c r="J27" s="13"/>
      <c r="K27" s="13"/>
      <c r="L27" s="13"/>
      <c r="M27" s="13"/>
      <c r="N27" s="13"/>
      <c r="O27" s="13"/>
      <c r="P27" s="13"/>
      <c r="Q27" s="13"/>
      <c r="R27" s="13"/>
      <c r="S27" s="13"/>
      <c r="T27" s="13"/>
      <c r="U27" s="13"/>
      <c r="V27" s="13"/>
      <c r="W27" s="13"/>
      <c r="X27" s="13"/>
      <c r="Y27" s="13"/>
      <c r="Z27" s="13"/>
      <c r="AA27" s="13"/>
      <c r="AB27" s="13"/>
      <c r="AC27" s="13"/>
      <c r="AD27" s="13"/>
      <c r="AE27" s="13"/>
      <c r="AF27" s="13"/>
      <c r="AG27" s="13"/>
      <c r="AH27" s="13"/>
      <c r="AI27" s="13"/>
      <c r="AJ27" s="13"/>
      <c r="AK27" s="13"/>
      <c r="AL27" s="13"/>
      <c r="AM27" s="13"/>
      <c r="AN27" s="13"/>
      <c r="AO27" s="13"/>
      <c r="AP27" s="13"/>
      <c r="AQ27"/>
    </row>
    <row r="28" spans="1:45" ht="18" customHeight="1">
      <c r="B28" s="227" t="s">
        <v>74</v>
      </c>
      <c r="C28" s="227"/>
      <c r="D28" s="227"/>
      <c r="E28" s="227"/>
      <c r="F28" s="227"/>
      <c r="G28" s="227"/>
      <c r="H28" s="227"/>
      <c r="I28" s="227"/>
      <c r="J28" s="227"/>
      <c r="K28" s="227"/>
      <c r="L28" s="227"/>
      <c r="M28" s="227"/>
      <c r="N28" s="227"/>
      <c r="O28" s="227"/>
      <c r="P28" s="227"/>
      <c r="Q28" s="227"/>
      <c r="R28" s="227"/>
      <c r="S28" s="227"/>
      <c r="T28" s="227"/>
      <c r="U28" s="227"/>
      <c r="V28" s="227"/>
      <c r="W28" s="227"/>
      <c r="X28" s="227"/>
      <c r="Y28" s="227"/>
      <c r="Z28" s="227"/>
      <c r="AA28" s="227"/>
      <c r="AB28" s="227"/>
      <c r="AC28" s="227"/>
      <c r="AD28" s="227"/>
      <c r="AE28" s="227"/>
      <c r="AF28" s="15"/>
      <c r="AG28" s="15"/>
      <c r="AH28" s="15"/>
      <c r="AI28" s="15"/>
      <c r="AJ28" s="15"/>
      <c r="AK28" s="15"/>
      <c r="AL28" s="15"/>
      <c r="AM28" s="15"/>
      <c r="AN28" s="15"/>
    </row>
    <row r="29" spans="1:45" ht="23.25" customHeight="1">
      <c r="B29" s="315">
        <v>-1</v>
      </c>
      <c r="C29" s="315"/>
      <c r="D29" s="227" t="s">
        <v>62</v>
      </c>
      <c r="E29" s="227"/>
      <c r="F29" s="227"/>
      <c r="G29" s="227"/>
      <c r="H29" s="227"/>
      <c r="I29" s="227"/>
      <c r="J29" s="316" t="s">
        <v>104</v>
      </c>
      <c r="K29" s="316"/>
      <c r="L29" s="391" t="s">
        <v>1036</v>
      </c>
      <c r="M29" s="391"/>
      <c r="N29" s="391"/>
      <c r="O29" s="391"/>
      <c r="P29" s="391"/>
      <c r="Q29" s="37" t="s">
        <v>15</v>
      </c>
      <c r="R29" s="316" t="s">
        <v>104</v>
      </c>
      <c r="S29" s="316"/>
      <c r="T29" s="391" t="s">
        <v>120</v>
      </c>
      <c r="U29" s="391"/>
      <c r="V29" s="391"/>
      <c r="W29" s="391"/>
      <c r="X29" s="403" t="str">
        <f>IF(AND(Form3_経費支弁書!J29="□", Form3_経費支弁書!R29="□"), "",
 IF(Form1_入学願書!J18="■",
    IF(Form3_経費支弁書!J29="■", 435000,
    IF(Form3_経費支弁書!R29="■", 780000, "")),
 IF(Form1_入学願書!J19="■",
    IF(Form3_経費支弁書!J29="■", 465000,
    IF(Form3_経費支弁書!R29="■", 800000, "")),
 "")
))</f>
        <v/>
      </c>
      <c r="Y29" s="403"/>
      <c r="Z29" s="403"/>
      <c r="AA29" s="403"/>
      <c r="AB29" s="403"/>
      <c r="AC29" s="403"/>
      <c r="AD29" s="403"/>
      <c r="AE29" s="403"/>
      <c r="AF29" s="403"/>
      <c r="AG29" s="403"/>
      <c r="AH29" s="403"/>
      <c r="AI29" s="403"/>
      <c r="AJ29" s="317" t="s">
        <v>46</v>
      </c>
      <c r="AK29" s="227"/>
      <c r="AL29" s="227"/>
      <c r="AM29" s="25"/>
    </row>
    <row r="30" spans="1:45" s="9" customFormat="1" ht="24" customHeight="1">
      <c r="A30" s="7"/>
      <c r="B30" s="315">
        <v>-2</v>
      </c>
      <c r="C30" s="315"/>
      <c r="D30" s="227" t="s">
        <v>63</v>
      </c>
      <c r="E30" s="227"/>
      <c r="F30" s="227"/>
      <c r="G30" s="227"/>
      <c r="H30" s="227"/>
      <c r="I30" s="227"/>
      <c r="J30" s="227"/>
      <c r="K30" s="227"/>
      <c r="P30" s="354" t="s">
        <v>47</v>
      </c>
      <c r="Q30" s="390"/>
      <c r="R30" s="390"/>
      <c r="S30" s="390"/>
      <c r="T30" s="390"/>
      <c r="U30" s="390"/>
      <c r="V30" s="390"/>
      <c r="X30" s="392"/>
      <c r="Y30" s="392"/>
      <c r="Z30" s="392"/>
      <c r="AA30" s="392"/>
      <c r="AB30" s="392"/>
      <c r="AC30" s="392"/>
      <c r="AD30" s="392"/>
      <c r="AE30" s="392"/>
      <c r="AF30" s="392"/>
      <c r="AG30" s="392"/>
      <c r="AH30" s="392"/>
      <c r="AI30" s="392"/>
      <c r="AJ30" s="317" t="s">
        <v>46</v>
      </c>
      <c r="AK30" s="227"/>
      <c r="AL30" s="227"/>
      <c r="AM30"/>
      <c r="AN30" s="7"/>
      <c r="AO30" s="7"/>
      <c r="AP30" s="7"/>
      <c r="AQ30" s="7"/>
      <c r="AR30" s="7"/>
    </row>
    <row r="31" spans="1:45" s="9" customFormat="1" ht="24" customHeight="1">
      <c r="A31" s="7"/>
      <c r="B31" s="315">
        <v>-3</v>
      </c>
      <c r="C31" s="315"/>
      <c r="D31" s="227" t="s">
        <v>65</v>
      </c>
      <c r="E31" s="227"/>
      <c r="F31" s="227"/>
      <c r="G31" s="227"/>
      <c r="H31" s="227"/>
      <c r="I31" s="227" t="s">
        <v>66</v>
      </c>
      <c r="J31" s="227"/>
      <c r="K31" s="227"/>
      <c r="L31" s="227"/>
      <c r="M31" s="227"/>
      <c r="N31" s="227"/>
      <c r="O31" s="227"/>
      <c r="P31" s="227"/>
      <c r="Q31" s="227"/>
      <c r="R31" s="227"/>
      <c r="S31" s="227"/>
      <c r="T31" s="227"/>
      <c r="U31" s="227"/>
      <c r="V31" s="227"/>
      <c r="W31" s="227"/>
      <c r="X31" s="227"/>
      <c r="Y31" s="227"/>
      <c r="Z31" s="227"/>
      <c r="AA31" s="227"/>
      <c r="AB31" s="227"/>
      <c r="AC31" s="227"/>
      <c r="AD31" s="227"/>
      <c r="AE31" s="227"/>
      <c r="AF31" s="227"/>
      <c r="AG31" s="227"/>
      <c r="AH31" s="27"/>
      <c r="AI31" s="27"/>
      <c r="AJ31" s="13"/>
      <c r="AK31" s="24"/>
      <c r="AL31" s="24"/>
      <c r="AM31"/>
      <c r="AN31"/>
      <c r="AO31" s="7"/>
      <c r="AP31" s="7"/>
      <c r="AQ31" s="7"/>
      <c r="AR31" s="7"/>
      <c r="AS31" s="7"/>
    </row>
    <row r="32" spans="1:45" s="9" customFormat="1" ht="15" customHeight="1">
      <c r="A32" s="7"/>
      <c r="B32" s="35"/>
      <c r="C32" s="389" t="s">
        <v>64</v>
      </c>
      <c r="D32" s="402"/>
      <c r="E32" s="402"/>
      <c r="F32" s="402"/>
      <c r="G32" s="402"/>
      <c r="H32" s="402"/>
      <c r="I32" s="388" t="s">
        <v>67</v>
      </c>
      <c r="J32" s="388"/>
      <c r="K32" s="388"/>
      <c r="L32" s="388"/>
      <c r="M32" s="388"/>
      <c r="N32" s="388"/>
      <c r="O32" s="388"/>
      <c r="P32" s="388"/>
      <c r="Q32" s="388"/>
      <c r="R32" s="388"/>
      <c r="S32" s="388"/>
      <c r="T32" s="388"/>
      <c r="U32" s="388"/>
      <c r="V32" s="388"/>
      <c r="W32" s="388"/>
      <c r="X32" s="388"/>
      <c r="Y32" s="388"/>
      <c r="Z32" s="388"/>
      <c r="AA32" s="388"/>
      <c r="AB32" s="388"/>
      <c r="AC32" s="388"/>
      <c r="AD32" s="388"/>
      <c r="AE32" s="388"/>
      <c r="AF32" s="388"/>
      <c r="AG32" s="388"/>
      <c r="AH32" s="27"/>
      <c r="AI32" s="27"/>
      <c r="AJ32" s="13"/>
      <c r="AK32" s="24"/>
      <c r="AL32" s="24"/>
      <c r="AM32"/>
      <c r="AN32"/>
      <c r="AO32" s="7"/>
      <c r="AP32" s="7"/>
      <c r="AQ32" s="7"/>
      <c r="AR32" s="7"/>
      <c r="AS32" s="7"/>
    </row>
    <row r="33" spans="1:65" ht="23.25" customHeight="1">
      <c r="C33" s="363"/>
      <c r="D33" s="364"/>
      <c r="E33" s="364"/>
      <c r="F33" s="364"/>
      <c r="G33" s="364"/>
      <c r="H33" s="364"/>
      <c r="I33" s="364"/>
      <c r="J33" s="364"/>
      <c r="K33" s="364"/>
      <c r="L33" s="364"/>
      <c r="M33" s="364"/>
      <c r="N33" s="364"/>
      <c r="O33" s="364"/>
      <c r="P33" s="364"/>
      <c r="Q33" s="364"/>
      <c r="R33" s="364"/>
      <c r="S33" s="364"/>
      <c r="T33" s="364"/>
      <c r="U33" s="364"/>
      <c r="V33" s="364"/>
      <c r="W33" s="364"/>
      <c r="X33" s="364"/>
      <c r="Y33" s="364"/>
      <c r="Z33" s="364"/>
      <c r="AA33" s="364"/>
      <c r="AB33" s="364"/>
      <c r="AC33" s="364"/>
      <c r="AD33" s="364"/>
      <c r="AE33" s="364"/>
      <c r="AF33" s="364"/>
      <c r="AG33" s="364"/>
      <c r="AH33" s="364"/>
      <c r="AI33" s="364"/>
      <c r="AJ33" s="364"/>
      <c r="AK33" s="364"/>
      <c r="AL33" s="364"/>
      <c r="AM33" s="364"/>
      <c r="AN33" s="364"/>
      <c r="AO33" s="364"/>
      <c r="AP33" s="365"/>
      <c r="AQ33"/>
    </row>
    <row r="34" spans="1:65" ht="23.25" customHeight="1">
      <c r="C34" s="366"/>
      <c r="D34" s="367"/>
      <c r="E34" s="367"/>
      <c r="F34" s="367"/>
      <c r="G34" s="367"/>
      <c r="H34" s="367"/>
      <c r="I34" s="367"/>
      <c r="J34" s="367"/>
      <c r="K34" s="367"/>
      <c r="L34" s="367"/>
      <c r="M34" s="367"/>
      <c r="N34" s="367"/>
      <c r="O34" s="367"/>
      <c r="P34" s="367"/>
      <c r="Q34" s="367"/>
      <c r="R34" s="367"/>
      <c r="S34" s="367"/>
      <c r="T34" s="367"/>
      <c r="U34" s="367"/>
      <c r="V34" s="367"/>
      <c r="W34" s="367"/>
      <c r="X34" s="367"/>
      <c r="Y34" s="367"/>
      <c r="Z34" s="367"/>
      <c r="AA34" s="367"/>
      <c r="AB34" s="367"/>
      <c r="AC34" s="367"/>
      <c r="AD34" s="367"/>
      <c r="AE34" s="367"/>
      <c r="AF34" s="367"/>
      <c r="AG34" s="367"/>
      <c r="AH34" s="367"/>
      <c r="AI34" s="367"/>
      <c r="AJ34" s="367"/>
      <c r="AK34" s="367"/>
      <c r="AL34" s="367"/>
      <c r="AM34" s="367"/>
      <c r="AN34" s="367"/>
      <c r="AO34" s="367"/>
      <c r="AP34" s="368"/>
      <c r="AQ34"/>
    </row>
    <row r="35" spans="1:65" ht="24" customHeight="1">
      <c r="B35" s="315">
        <v>-4</v>
      </c>
      <c r="C35" s="315"/>
      <c r="D35" s="227" t="s">
        <v>68</v>
      </c>
      <c r="E35" s="227"/>
      <c r="F35" s="227"/>
      <c r="G35" s="227"/>
      <c r="H35" s="227"/>
      <c r="I35" s="316" t="s">
        <v>104</v>
      </c>
      <c r="J35" s="316"/>
      <c r="K35" s="362" t="s">
        <v>121</v>
      </c>
      <c r="L35" s="362"/>
      <c r="M35" s="362"/>
      <c r="N35" s="362"/>
      <c r="O35" s="362"/>
      <c r="P35" s="362"/>
      <c r="Q35" s="362"/>
      <c r="R35" s="362"/>
      <c r="S35" s="362"/>
      <c r="T35" s="362"/>
      <c r="U35" s="362"/>
      <c r="V35" s="362"/>
      <c r="W35" s="362"/>
      <c r="X35" s="37" t="s">
        <v>15</v>
      </c>
      <c r="Y35" s="316" t="s">
        <v>1190</v>
      </c>
      <c r="Z35" s="316"/>
      <c r="AA35" s="362" t="s">
        <v>122</v>
      </c>
      <c r="AB35" s="362"/>
      <c r="AC35" s="362"/>
      <c r="AD35" s="362"/>
      <c r="AE35" s="362"/>
      <c r="AF35" s="362"/>
      <c r="AG35" s="362"/>
      <c r="AH35" s="362"/>
      <c r="AI35" s="362"/>
      <c r="AJ35" s="362"/>
      <c r="AK35" s="362"/>
      <c r="AL35" s="362"/>
      <c r="AM35" s="362"/>
      <c r="AN35" s="13"/>
      <c r="AO35" s="13"/>
      <c r="AP35" s="13"/>
      <c r="AQ35"/>
    </row>
    <row r="36" spans="1:65" ht="24" customHeight="1">
      <c r="B36" s="315">
        <v>-5</v>
      </c>
      <c r="C36" s="315"/>
      <c r="D36" s="227" t="s">
        <v>75</v>
      </c>
      <c r="E36" s="227"/>
      <c r="F36" s="227"/>
      <c r="G36" s="227"/>
      <c r="H36" s="227"/>
      <c r="I36" s="227"/>
      <c r="J36" s="227"/>
      <c r="K36" s="227"/>
      <c r="L36" s="227"/>
      <c r="M36" s="227"/>
      <c r="N36" s="227"/>
      <c r="O36" s="227"/>
      <c r="P36" s="227"/>
      <c r="Q36" s="227"/>
      <c r="R36" s="227"/>
      <c r="S36" s="227"/>
      <c r="T36" s="227"/>
      <c r="U36" s="227"/>
      <c r="V36" s="227"/>
      <c r="W36" s="227"/>
      <c r="X36" s="227"/>
      <c r="Y36" s="227"/>
      <c r="Z36" s="227"/>
      <c r="AA36" s="227"/>
      <c r="AB36" s="227"/>
      <c r="AC36" s="227"/>
      <c r="AD36" s="227"/>
      <c r="AE36" s="227"/>
      <c r="AF36" s="227"/>
      <c r="AG36" s="227"/>
      <c r="AH36" s="227"/>
      <c r="AI36" s="227"/>
      <c r="AJ36" s="227"/>
      <c r="AK36" s="227"/>
      <c r="AL36" s="227"/>
      <c r="AM36" s="227"/>
      <c r="AN36" s="227"/>
      <c r="AO36" s="227"/>
      <c r="AP36" s="13"/>
      <c r="AQ36"/>
      <c r="AS36" s="9"/>
    </row>
    <row r="37" spans="1:65" ht="23.25" customHeight="1">
      <c r="C37" s="10"/>
      <c r="D37" s="354" t="s">
        <v>16</v>
      </c>
      <c r="E37" s="354"/>
      <c r="F37" s="220">
        <v>0</v>
      </c>
      <c r="G37" s="220"/>
      <c r="H37" s="220"/>
      <c r="I37" s="220"/>
      <c r="J37" s="220"/>
      <c r="K37" s="220"/>
      <c r="L37" s="376" t="s">
        <v>69</v>
      </c>
      <c r="M37" s="222"/>
      <c r="N37" s="10"/>
      <c r="O37" s="10"/>
      <c r="P37" s="10"/>
      <c r="R37" s="10" t="s">
        <v>18</v>
      </c>
      <c r="S37" s="387">
        <f>IF(ISBLANK(F37),"",F37*1100*4)</f>
        <v>0</v>
      </c>
      <c r="T37" s="387"/>
      <c r="U37" s="387"/>
      <c r="V37" s="387"/>
      <c r="W37" s="387"/>
      <c r="X37" s="387"/>
      <c r="Y37" s="7" t="s">
        <v>17</v>
      </c>
      <c r="AI37" s="66"/>
      <c r="AO37" s="9"/>
      <c r="AP37" s="9"/>
      <c r="AQ37" s="9"/>
      <c r="AR37" s="9"/>
      <c r="AS37" s="9"/>
    </row>
    <row r="38" spans="1:65" ht="18.75" customHeight="1" thickBot="1">
      <c r="C38" s="10"/>
      <c r="D38" s="369" t="s">
        <v>648</v>
      </c>
      <c r="E38" s="369"/>
      <c r="F38" s="369"/>
      <c r="G38" s="369"/>
      <c r="H38" s="369"/>
      <c r="I38" s="369"/>
      <c r="J38" s="369"/>
      <c r="K38" s="369"/>
      <c r="L38" s="369"/>
      <c r="M38" s="369"/>
      <c r="N38" s="370">
        <f>IF(ISBLANK(F37),"",F37)</f>
        <v>0</v>
      </c>
      <c r="O38" s="370"/>
      <c r="P38" s="14" t="s">
        <v>649</v>
      </c>
      <c r="Q38" s="14"/>
      <c r="R38" s="369" t="s">
        <v>650</v>
      </c>
      <c r="S38" s="369"/>
      <c r="T38" s="369"/>
      <c r="U38" s="369"/>
      <c r="V38" s="369"/>
      <c r="W38" s="369"/>
      <c r="X38" s="369"/>
      <c r="Y38" s="369"/>
      <c r="Z38" s="369"/>
      <c r="AA38" s="369"/>
      <c r="AB38" s="375">
        <f>IF(ISBLANK(S37),"",S37)</f>
        <v>0</v>
      </c>
      <c r="AC38" s="375"/>
      <c r="AD38" s="375"/>
      <c r="AE38" s="375"/>
      <c r="AF38" s="370" t="s">
        <v>651</v>
      </c>
      <c r="AG38" s="370"/>
      <c r="AH38" s="14"/>
      <c r="AI38" s="14"/>
      <c r="AJ38" s="14"/>
      <c r="AK38" s="21"/>
      <c r="AL38" s="28"/>
      <c r="AM38" s="28"/>
      <c r="AN38" s="28"/>
      <c r="AO38" s="9"/>
      <c r="AP38" s="9"/>
      <c r="AQ38" s="9"/>
      <c r="AR38" s="9"/>
      <c r="AS38" s="3"/>
      <c r="AT38" s="1"/>
      <c r="AU38" s="1"/>
      <c r="AV38" s="1"/>
      <c r="AW38" s="1"/>
      <c r="AX38" s="1"/>
      <c r="AY38" s="1"/>
      <c r="AZ38" s="1"/>
      <c r="BA38" s="1"/>
      <c r="BB38" s="1"/>
      <c r="BC38" s="1"/>
      <c r="BD38" s="1"/>
      <c r="BE38" s="1"/>
      <c r="BF38" s="1"/>
      <c r="BG38" s="1"/>
      <c r="BH38" s="1"/>
      <c r="BI38" s="1"/>
      <c r="BJ38" s="1"/>
      <c r="BK38" s="1"/>
      <c r="BL38" s="1"/>
      <c r="BM38" s="1"/>
    </row>
    <row r="39" spans="1:65" s="1" customFormat="1" ht="30" customHeight="1">
      <c r="A39" s="2"/>
      <c r="B39" s="228" t="s">
        <v>1024</v>
      </c>
      <c r="C39" s="229"/>
      <c r="D39" s="229"/>
      <c r="E39" s="229"/>
      <c r="F39" s="229"/>
      <c r="G39" s="361">
        <f>Form1_入学願書!G33</f>
        <v>0</v>
      </c>
      <c r="H39" s="361"/>
      <c r="I39" s="361"/>
      <c r="J39" s="361"/>
      <c r="K39" s="361"/>
      <c r="L39" s="361"/>
      <c r="M39" s="361"/>
      <c r="N39" s="361"/>
      <c r="O39" s="361"/>
      <c r="P39" s="361"/>
      <c r="Q39" s="361"/>
      <c r="R39" s="361"/>
      <c r="S39" s="361"/>
      <c r="T39" s="361"/>
      <c r="U39" s="361"/>
      <c r="V39" s="361"/>
      <c r="W39" s="361"/>
      <c r="X39" s="361"/>
      <c r="Y39" s="361"/>
      <c r="Z39" s="361"/>
      <c r="AA39" s="361"/>
      <c r="AB39" s="229" t="s">
        <v>1023</v>
      </c>
      <c r="AC39" s="229"/>
      <c r="AD39" s="229"/>
      <c r="AE39" s="229"/>
      <c r="AF39" s="229"/>
      <c r="AG39" s="377">
        <f>Form1_入学願書!AO33</f>
        <v>0</v>
      </c>
      <c r="AH39" s="377"/>
      <c r="AI39" s="377"/>
      <c r="AJ39" s="377"/>
      <c r="AK39" s="377"/>
      <c r="AL39" s="377"/>
      <c r="AM39" s="377"/>
      <c r="AN39" s="377"/>
      <c r="AO39" s="377"/>
      <c r="AP39" s="378"/>
      <c r="AT39" s="7"/>
      <c r="AZ39" s="7"/>
      <c r="BA39" s="7"/>
      <c r="BB39" s="7"/>
      <c r="BC39" s="7"/>
      <c r="BD39" s="7"/>
      <c r="BE39" s="7"/>
      <c r="BF39" s="7"/>
      <c r="BG39" s="7"/>
      <c r="BH39" s="7"/>
    </row>
    <row r="40" spans="1:65" s="1" customFormat="1" ht="30" customHeight="1">
      <c r="A40" s="2"/>
      <c r="B40" s="230" t="s">
        <v>1037</v>
      </c>
      <c r="C40" s="231"/>
      <c r="D40" s="231"/>
      <c r="E40" s="231"/>
      <c r="F40" s="231"/>
      <c r="G40" s="371"/>
      <c r="H40" s="371"/>
      <c r="I40" s="371"/>
      <c r="J40" s="371"/>
      <c r="K40" s="371"/>
      <c r="L40" s="371"/>
      <c r="M40" s="371"/>
      <c r="N40" s="371"/>
      <c r="O40" s="371"/>
      <c r="P40" s="371"/>
      <c r="Q40" s="371"/>
      <c r="R40" s="371"/>
      <c r="S40" s="371"/>
      <c r="T40" s="371"/>
      <c r="U40" s="371"/>
      <c r="V40" s="371"/>
      <c r="W40" s="371"/>
      <c r="X40" s="371"/>
      <c r="Y40" s="371"/>
      <c r="Z40" s="371"/>
      <c r="AA40" s="371"/>
      <c r="AB40" s="231" t="s">
        <v>1022</v>
      </c>
      <c r="AC40" s="231"/>
      <c r="AD40" s="231"/>
      <c r="AE40" s="231"/>
      <c r="AF40" s="231"/>
      <c r="AG40" s="381">
        <f>Form1_入学願書!U35</f>
        <v>0</v>
      </c>
      <c r="AH40" s="198"/>
      <c r="AI40" s="198"/>
      <c r="AJ40" s="198"/>
      <c r="AK40" s="198"/>
      <c r="AL40" s="198"/>
      <c r="AM40" s="198"/>
      <c r="AN40" s="198"/>
      <c r="AO40" s="198"/>
      <c r="AP40" s="382"/>
      <c r="AT40" s="7"/>
      <c r="AZ40" s="7"/>
      <c r="BA40" s="7"/>
      <c r="BB40" s="7"/>
      <c r="BC40" s="7"/>
      <c r="BD40" s="7"/>
      <c r="BE40" s="7"/>
      <c r="BF40" s="7"/>
      <c r="BG40" s="7"/>
      <c r="BH40" s="7"/>
    </row>
    <row r="41" spans="1:65" s="1" customFormat="1" ht="30" customHeight="1">
      <c r="A41" s="2"/>
      <c r="B41" s="230" t="s">
        <v>1020</v>
      </c>
      <c r="C41" s="231"/>
      <c r="D41" s="231"/>
      <c r="E41" s="231"/>
      <c r="F41" s="231"/>
      <c r="G41" s="371"/>
      <c r="H41" s="371"/>
      <c r="I41" s="371"/>
      <c r="J41" s="371"/>
      <c r="K41" s="371"/>
      <c r="L41" s="371"/>
      <c r="M41" s="371"/>
      <c r="N41" s="371"/>
      <c r="O41" s="371"/>
      <c r="P41" s="371"/>
      <c r="Q41" s="371"/>
      <c r="R41" s="371"/>
      <c r="S41" s="371"/>
      <c r="T41" s="371"/>
      <c r="U41" s="371"/>
      <c r="V41" s="371"/>
      <c r="W41" s="371"/>
      <c r="X41" s="371"/>
      <c r="Y41" s="371"/>
      <c r="Z41" s="371"/>
      <c r="AA41" s="371"/>
      <c r="AB41" s="255" t="s">
        <v>1021</v>
      </c>
      <c r="AC41" s="256"/>
      <c r="AD41" s="256"/>
      <c r="AE41" s="256"/>
      <c r="AF41" s="257"/>
      <c r="AG41" s="383"/>
      <c r="AH41" s="383"/>
      <c r="AI41" s="383"/>
      <c r="AJ41" s="383"/>
      <c r="AK41" s="383"/>
      <c r="AL41" s="383"/>
      <c r="AM41" s="383"/>
      <c r="AN41" s="383"/>
      <c r="AO41" s="383"/>
      <c r="AP41" s="384"/>
      <c r="AT41" s="7"/>
      <c r="AZ41" s="7"/>
      <c r="BA41" s="7"/>
      <c r="BB41" s="7"/>
      <c r="BC41" s="7"/>
      <c r="BD41" s="7"/>
      <c r="BE41" s="7"/>
      <c r="BF41" s="7"/>
      <c r="BG41" s="7"/>
      <c r="BH41" s="7"/>
    </row>
    <row r="42" spans="1:65" s="1" customFormat="1" ht="30" customHeight="1" thickBot="1">
      <c r="A42" s="2"/>
      <c r="B42" s="372" t="s">
        <v>1025</v>
      </c>
      <c r="C42" s="373"/>
      <c r="D42" s="373"/>
      <c r="E42" s="373"/>
      <c r="F42" s="373"/>
      <c r="G42" s="374">
        <f>Form1_入学願書!G35</f>
        <v>0</v>
      </c>
      <c r="H42" s="374"/>
      <c r="I42" s="374"/>
      <c r="J42" s="374"/>
      <c r="K42" s="374"/>
      <c r="L42" s="374"/>
      <c r="M42" s="374"/>
      <c r="N42" s="374"/>
      <c r="O42" s="374"/>
      <c r="P42" s="374"/>
      <c r="Q42" s="374"/>
      <c r="R42" s="374"/>
      <c r="S42" s="374"/>
      <c r="T42" s="374"/>
      <c r="U42" s="374"/>
      <c r="V42" s="374"/>
      <c r="W42" s="374"/>
      <c r="X42" s="374"/>
      <c r="Y42" s="374"/>
      <c r="Z42" s="374"/>
      <c r="AA42" s="374"/>
      <c r="AB42" s="373" t="s">
        <v>1019</v>
      </c>
      <c r="AC42" s="373"/>
      <c r="AD42" s="373"/>
      <c r="AE42" s="373"/>
      <c r="AF42" s="373"/>
      <c r="AG42" s="379"/>
      <c r="AH42" s="379"/>
      <c r="AI42" s="379"/>
      <c r="AJ42" s="379"/>
      <c r="AK42" s="379"/>
      <c r="AL42" s="379"/>
      <c r="AM42" s="379"/>
      <c r="AN42" s="379"/>
      <c r="AO42" s="379"/>
      <c r="AP42" s="380"/>
      <c r="AT42" s="7"/>
      <c r="AZ42" s="7"/>
      <c r="BA42" s="7"/>
      <c r="BB42" s="7"/>
      <c r="BC42" s="7"/>
      <c r="BD42" s="7"/>
      <c r="BE42" s="7"/>
      <c r="BF42" s="7"/>
      <c r="BG42" s="7"/>
      <c r="BH42" s="7"/>
    </row>
    <row r="43" spans="1:65" ht="4.5" customHeight="1">
      <c r="C43" s="10"/>
      <c r="E43" s="23"/>
      <c r="F43" s="23"/>
      <c r="G43" s="23"/>
      <c r="H43" s="23"/>
      <c r="I43" s="23"/>
      <c r="J43" s="23"/>
      <c r="K43" s="23"/>
      <c r="L43" s="23"/>
      <c r="M43" s="23"/>
      <c r="N43" s="23"/>
      <c r="O43" s="23"/>
      <c r="P43" s="23"/>
      <c r="Q43" s="23"/>
      <c r="R43" s="23"/>
      <c r="S43" s="23"/>
      <c r="T43" s="23"/>
      <c r="U43" s="23"/>
      <c r="V43" s="23"/>
      <c r="W43" s="23"/>
      <c r="X43" s="23"/>
      <c r="Y43" s="23"/>
      <c r="Z43" s="23"/>
      <c r="AA43" s="23"/>
      <c r="AB43" s="23"/>
      <c r="AC43" s="23"/>
      <c r="AD43" s="23"/>
      <c r="AE43" s="23"/>
      <c r="AF43" s="23"/>
      <c r="AG43" s="23"/>
      <c r="AH43" s="23"/>
      <c r="AI43" s="23"/>
      <c r="AJ43" s="23"/>
      <c r="AK43" s="21"/>
      <c r="AL43" s="28"/>
      <c r="AM43" s="28"/>
      <c r="AN43" s="28"/>
      <c r="AO43" s="9"/>
      <c r="AP43" s="9"/>
      <c r="AQ43" s="9"/>
      <c r="AR43" s="9"/>
      <c r="AS43" s="9"/>
    </row>
    <row r="44" spans="1:65" ht="19.5" customHeight="1">
      <c r="B44" s="386" t="s">
        <v>71</v>
      </c>
      <c r="C44" s="386"/>
      <c r="D44" s="386"/>
      <c r="E44" s="386"/>
      <c r="F44" s="386"/>
      <c r="G44" s="386"/>
      <c r="H44" s="386"/>
      <c r="I44" s="386"/>
      <c r="J44" s="386"/>
      <c r="K44" s="386"/>
      <c r="L44" s="386"/>
      <c r="M44" s="386"/>
      <c r="N44" s="386"/>
      <c r="O44" s="386"/>
      <c r="P44" s="386"/>
      <c r="Q44" s="386"/>
      <c r="R44" s="386"/>
      <c r="S44" s="386"/>
      <c r="T44" s="386"/>
      <c r="U44" s="386"/>
      <c r="V44" s="386"/>
      <c r="W44" s="386"/>
      <c r="X44" s="386"/>
      <c r="Y44" s="386"/>
      <c r="Z44" s="386"/>
      <c r="AA44" s="386"/>
      <c r="AB44" s="386"/>
      <c r="AC44" s="386"/>
      <c r="AD44" s="386"/>
      <c r="AE44" s="386"/>
      <c r="AF44" s="386"/>
      <c r="AG44" s="386"/>
      <c r="AH44" s="386"/>
      <c r="AI44" s="386"/>
      <c r="AJ44" s="386"/>
      <c r="AK44" s="386"/>
      <c r="AL44" s="386"/>
      <c r="AM44" s="386"/>
      <c r="AN44" s="386"/>
      <c r="AO44" s="386"/>
      <c r="AP44" s="9"/>
      <c r="AQ44" s="9"/>
      <c r="AR44" s="9"/>
      <c r="AS44" s="9"/>
    </row>
    <row r="45" spans="1:65" s="1" customFormat="1" ht="39" customHeight="1">
      <c r="A45" s="385" t="s">
        <v>99</v>
      </c>
      <c r="B45" s="385"/>
      <c r="C45" s="385"/>
      <c r="D45" s="385"/>
      <c r="E45" s="385"/>
      <c r="F45" s="385"/>
      <c r="G45" s="385"/>
      <c r="H45" s="385"/>
      <c r="I45" s="220"/>
      <c r="J45" s="220"/>
      <c r="K45" s="220"/>
      <c r="L45" s="220"/>
      <c r="M45" s="220"/>
      <c r="N45" s="220"/>
      <c r="O45" s="220"/>
      <c r="P45" s="220"/>
      <c r="Q45" s="220"/>
      <c r="R45" s="220"/>
      <c r="S45" s="220"/>
      <c r="T45" s="220"/>
      <c r="U45" s="220"/>
      <c r="V45" s="220"/>
      <c r="W45" s="219" t="s">
        <v>70</v>
      </c>
      <c r="X45" s="219"/>
      <c r="Y45" s="219"/>
      <c r="Z45" s="219"/>
      <c r="AA45" s="219"/>
      <c r="AB45" s="195"/>
      <c r="AC45" s="195"/>
      <c r="AD45" s="195"/>
      <c r="AE45" s="52" t="s">
        <v>142</v>
      </c>
      <c r="AF45" s="6"/>
      <c r="AG45" s="6"/>
      <c r="AH45" s="196"/>
      <c r="AI45" s="196"/>
      <c r="AJ45" s="53" t="s">
        <v>143</v>
      </c>
      <c r="AK45" s="6"/>
      <c r="AL45" s="6"/>
      <c r="AM45" s="195"/>
      <c r="AN45" s="195"/>
      <c r="AO45" s="52" t="s">
        <v>144</v>
      </c>
      <c r="AP45" s="6"/>
      <c r="AQ45" s="72"/>
      <c r="AS45" s="9"/>
      <c r="AT45" s="7"/>
      <c r="AU45" s="7"/>
      <c r="AV45" s="7"/>
      <c r="AW45" s="7"/>
      <c r="AX45" s="7"/>
      <c r="AY45" s="7"/>
      <c r="AZ45" s="7"/>
      <c r="BA45" s="7"/>
      <c r="BB45" s="7"/>
      <c r="BC45" s="7"/>
      <c r="BD45" s="7"/>
      <c r="BE45" s="7"/>
      <c r="BF45" s="7"/>
      <c r="BG45" s="7"/>
      <c r="BH45" s="7"/>
      <c r="BI45" s="7"/>
      <c r="BJ45" s="7"/>
      <c r="BK45" s="7"/>
      <c r="BL45" s="7"/>
      <c r="BM45" s="7"/>
    </row>
    <row r="46" spans="1:65" ht="10.5" customHeight="1">
      <c r="AG46" s="9"/>
      <c r="AH46" s="9"/>
      <c r="AI46" s="9"/>
      <c r="AJ46" s="9"/>
      <c r="AK46" s="9"/>
      <c r="AO46" s="9"/>
      <c r="AP46" s="9"/>
      <c r="AQ46" s="9"/>
      <c r="AR46" s="9"/>
      <c r="AS46" s="9"/>
    </row>
    <row r="47" spans="1:65" ht="18.75" customHeight="1">
      <c r="AQ47" s="9"/>
      <c r="AR47" s="9"/>
    </row>
    <row r="48" spans="1:65" ht="18.75" customHeight="1"/>
    <row r="49" spans="1:65" ht="13.5" customHeight="1">
      <c r="AT49" s="9"/>
      <c r="AU49" s="9"/>
      <c r="AV49" s="9"/>
      <c r="AW49" s="9"/>
      <c r="AX49" s="9"/>
      <c r="AY49" s="9"/>
      <c r="AZ49" s="9"/>
      <c r="BA49" s="9"/>
      <c r="BB49" s="9"/>
      <c r="BC49" s="9"/>
      <c r="BD49" s="9"/>
      <c r="BE49" s="9"/>
      <c r="BF49" s="9"/>
      <c r="BG49" s="9"/>
      <c r="BH49" s="9"/>
      <c r="BI49" s="9"/>
      <c r="BJ49" s="9"/>
      <c r="BK49" s="9"/>
      <c r="BL49" s="9"/>
      <c r="BM49" s="9"/>
    </row>
    <row r="50" spans="1:65" s="9" customFormat="1" ht="10.5" customHeight="1">
      <c r="A50" s="7"/>
      <c r="B50" s="7"/>
      <c r="C50" s="7"/>
      <c r="D50" s="7"/>
      <c r="E50" s="7"/>
      <c r="F50" s="7"/>
      <c r="G50" s="7"/>
      <c r="H50" s="7"/>
      <c r="I50" s="7"/>
      <c r="J50" s="7"/>
      <c r="K50" s="7"/>
      <c r="L50" s="7"/>
      <c r="M50" s="7"/>
      <c r="N50" s="7"/>
      <c r="O50" s="7"/>
      <c r="P50" s="7"/>
      <c r="Q50" s="7"/>
      <c r="R50" s="7"/>
      <c r="S50" s="7"/>
      <c r="T50" s="7"/>
      <c r="U50" s="7"/>
      <c r="V50" s="7"/>
      <c r="W50" s="7"/>
      <c r="X50" s="7"/>
      <c r="Y50" s="7"/>
      <c r="Z50" s="7"/>
      <c r="AA50" s="7"/>
      <c r="AB50" s="7"/>
      <c r="AC50" s="7"/>
      <c r="AD50" s="7"/>
      <c r="AE50" s="7"/>
      <c r="AF50" s="7"/>
      <c r="AG50" s="7"/>
      <c r="AH50" s="7"/>
      <c r="AI50" s="7"/>
      <c r="AJ50" s="7"/>
      <c r="AK50" s="7"/>
      <c r="AL50" s="7"/>
      <c r="AM50" s="7"/>
      <c r="AN50" s="7"/>
      <c r="AO50" s="7"/>
      <c r="AP50" s="7"/>
      <c r="AQ50" s="7"/>
      <c r="AR50" s="7"/>
      <c r="AS50" s="7"/>
      <c r="AT50" s="7"/>
      <c r="AU50" s="7"/>
      <c r="AV50" s="7"/>
      <c r="AW50" s="7"/>
      <c r="AX50" s="7"/>
      <c r="AY50" s="7"/>
      <c r="AZ50" s="7"/>
      <c r="BA50" s="7"/>
      <c r="BB50" s="7"/>
      <c r="BC50" s="7"/>
      <c r="BD50" s="7"/>
      <c r="BE50" s="7"/>
      <c r="BF50" s="7"/>
      <c r="BG50" s="7"/>
      <c r="BH50" s="7"/>
      <c r="BI50" s="7"/>
      <c r="BJ50" s="7"/>
      <c r="BK50" s="7"/>
      <c r="BL50" s="7"/>
      <c r="BM50" s="7"/>
    </row>
    <row r="51" spans="1:65" ht="17.25" customHeight="1">
      <c r="A51" s="9"/>
      <c r="B51" s="9"/>
      <c r="C51" s="9"/>
      <c r="D51" s="9"/>
      <c r="E51" s="9"/>
      <c r="F51" s="9"/>
      <c r="G51" s="9"/>
      <c r="H51" s="9"/>
      <c r="I51" s="9"/>
      <c r="J51" s="9"/>
      <c r="K51" s="9"/>
      <c r="L51" s="9"/>
      <c r="M51" s="9"/>
      <c r="N51" s="9"/>
      <c r="O51" s="9"/>
      <c r="P51" s="9"/>
      <c r="Q51" s="9"/>
      <c r="R51" s="9"/>
      <c r="S51" s="9"/>
      <c r="T51" s="9"/>
      <c r="U51" s="9"/>
      <c r="V51" s="9"/>
      <c r="W51" s="9"/>
      <c r="X51" s="9"/>
      <c r="Y51" s="9"/>
      <c r="Z51" s="9"/>
      <c r="AA51" s="9"/>
      <c r="AB51" s="9"/>
      <c r="AC51" s="9"/>
      <c r="AD51" s="9"/>
      <c r="AE51" s="9"/>
      <c r="AF51" s="9"/>
      <c r="AG51" s="9"/>
      <c r="AH51" s="9"/>
      <c r="AI51" s="9"/>
      <c r="AJ51" s="9"/>
      <c r="AK51" s="9"/>
      <c r="AL51" s="9"/>
      <c r="AM51" s="9"/>
      <c r="AN51" s="9"/>
      <c r="AS51" s="9"/>
      <c r="AT51" s="9"/>
      <c r="AU51" s="9"/>
      <c r="AV51" s="9"/>
      <c r="AW51" s="9"/>
      <c r="AX51" s="9"/>
      <c r="AY51" s="9"/>
      <c r="AZ51" s="9"/>
      <c r="BA51" s="9"/>
      <c r="BB51" s="9"/>
      <c r="BC51" s="9"/>
      <c r="BD51" s="9"/>
      <c r="BE51" s="9"/>
      <c r="BF51" s="9"/>
      <c r="BG51" s="9"/>
      <c r="BH51" s="9"/>
      <c r="BI51" s="9"/>
      <c r="BJ51" s="9"/>
      <c r="BK51" s="9"/>
      <c r="BL51" s="9"/>
      <c r="BM51" s="9"/>
    </row>
    <row r="52" spans="1:65" s="9" customFormat="1" ht="10.5" customHeight="1">
      <c r="A52" s="7"/>
      <c r="B52" s="7"/>
      <c r="C52" s="7"/>
      <c r="D52" s="7"/>
      <c r="E52" s="7"/>
      <c r="F52" s="7"/>
      <c r="G52" s="7"/>
      <c r="H52" s="7"/>
      <c r="I52" s="7"/>
      <c r="J52" s="7"/>
      <c r="K52" s="7"/>
      <c r="L52" s="7"/>
      <c r="M52" s="7"/>
      <c r="N52" s="7"/>
      <c r="O52" s="7"/>
      <c r="P52" s="7"/>
      <c r="Q52" s="7"/>
      <c r="R52" s="7"/>
      <c r="S52" s="7"/>
      <c r="T52" s="7"/>
      <c r="U52" s="7"/>
      <c r="V52" s="7"/>
      <c r="W52" s="7"/>
      <c r="X52" s="7"/>
      <c r="Y52" s="7"/>
      <c r="Z52" s="7"/>
      <c r="AA52" s="7"/>
      <c r="AB52" s="7"/>
      <c r="AC52" s="7"/>
      <c r="AD52" s="7"/>
      <c r="AE52" s="7"/>
      <c r="AF52" s="7"/>
      <c r="AG52" s="7"/>
      <c r="AH52" s="7"/>
      <c r="AI52" s="7"/>
      <c r="AJ52" s="7"/>
      <c r="AK52" s="7"/>
      <c r="AL52" s="7"/>
      <c r="AM52" s="7"/>
      <c r="AN52" s="7"/>
      <c r="AS52" s="7"/>
      <c r="AT52" s="7"/>
      <c r="AU52" s="7"/>
      <c r="AV52" s="7"/>
      <c r="AW52" s="7"/>
      <c r="AX52" s="7"/>
      <c r="AY52" s="7"/>
      <c r="AZ52" s="7"/>
      <c r="BA52" s="7"/>
      <c r="BB52" s="7"/>
      <c r="BC52" s="7"/>
      <c r="BD52" s="7"/>
      <c r="BE52" s="7"/>
      <c r="BF52" s="7"/>
      <c r="BG52" s="7"/>
      <c r="BH52" s="7"/>
      <c r="BI52" s="7"/>
      <c r="BJ52" s="7"/>
      <c r="BK52" s="7"/>
      <c r="BL52" s="7"/>
      <c r="BM52" s="7"/>
    </row>
    <row r="53" spans="1:65" ht="18.75" customHeight="1">
      <c r="A53" s="9"/>
      <c r="B53" s="9"/>
      <c r="C53" s="9"/>
      <c r="D53" s="9"/>
      <c r="E53" s="9"/>
      <c r="F53" s="9"/>
      <c r="G53" s="9"/>
      <c r="H53" s="9"/>
      <c r="I53" s="9"/>
      <c r="J53" s="9"/>
      <c r="K53" s="9"/>
      <c r="L53" s="9"/>
      <c r="M53" s="9"/>
      <c r="N53" s="9"/>
      <c r="O53" s="9"/>
      <c r="P53" s="9"/>
      <c r="Q53" s="9"/>
      <c r="R53" s="9"/>
      <c r="S53" s="9"/>
      <c r="T53" s="9"/>
      <c r="U53" s="9"/>
      <c r="V53" s="9"/>
      <c r="W53" s="9"/>
      <c r="X53" s="9"/>
      <c r="Y53" s="9"/>
      <c r="Z53" s="9"/>
      <c r="AA53" s="9"/>
      <c r="AB53" s="9"/>
      <c r="AC53" s="9"/>
      <c r="AD53" s="9"/>
      <c r="AE53" s="9"/>
      <c r="AF53" s="9"/>
      <c r="AG53" s="9"/>
      <c r="AH53" s="9"/>
      <c r="AI53" s="9"/>
      <c r="AJ53" s="9"/>
      <c r="AK53" s="9"/>
      <c r="AL53" s="9"/>
      <c r="AM53" s="9"/>
      <c r="AN53" s="9"/>
      <c r="AS53" s="9"/>
    </row>
    <row r="54" spans="1:65" ht="18.75" customHeight="1">
      <c r="AO54" s="9"/>
      <c r="AP54" s="9"/>
      <c r="AQ54" s="9"/>
      <c r="AR54" s="9"/>
    </row>
    <row r="55" spans="1:65" ht="18.75" customHeight="1"/>
    <row r="56" spans="1:65" ht="18.75" customHeight="1"/>
    <row r="57" spans="1:65" ht="18.75" customHeight="1"/>
    <row r="58" spans="1:65" ht="13.5" customHeight="1"/>
    <row r="59" spans="1:65" ht="15" customHeight="1">
      <c r="AT59" s="9"/>
      <c r="AU59" s="9"/>
      <c r="AV59" s="9"/>
      <c r="AW59" s="9"/>
      <c r="AX59" s="9"/>
      <c r="AY59" s="9"/>
      <c r="AZ59" s="9"/>
      <c r="BA59" s="9"/>
      <c r="BB59" s="9"/>
      <c r="BC59" s="9"/>
      <c r="BD59" s="9"/>
      <c r="BE59" s="9"/>
      <c r="BF59" s="9"/>
      <c r="BG59" s="9"/>
      <c r="BH59" s="9"/>
      <c r="BI59" s="9"/>
      <c r="BJ59" s="9"/>
      <c r="BK59" s="9"/>
      <c r="BL59" s="9"/>
      <c r="BM59" s="9"/>
    </row>
    <row r="60" spans="1:65" s="9" customFormat="1" ht="10.5" customHeight="1">
      <c r="A60" s="7"/>
      <c r="B60" s="7"/>
      <c r="C60" s="7"/>
      <c r="D60" s="7"/>
      <c r="E60" s="7"/>
      <c r="F60" s="7"/>
      <c r="G60" s="7"/>
      <c r="H60" s="7"/>
      <c r="I60" s="7"/>
      <c r="J60" s="7"/>
      <c r="K60" s="7"/>
      <c r="L60" s="7"/>
      <c r="M60" s="7"/>
      <c r="N60" s="7"/>
      <c r="O60" s="7"/>
      <c r="P60" s="7"/>
      <c r="Q60" s="7"/>
      <c r="R60" s="7"/>
      <c r="S60" s="7"/>
      <c r="T60" s="7"/>
      <c r="U60" s="7"/>
      <c r="V60" s="7"/>
      <c r="W60" s="7"/>
      <c r="X60" s="7"/>
      <c r="Y60" s="7"/>
      <c r="Z60" s="7"/>
      <c r="AA60" s="7"/>
      <c r="AB60" s="7"/>
      <c r="AC60" s="7"/>
      <c r="AD60" s="7"/>
      <c r="AE60" s="7"/>
      <c r="AF60" s="7"/>
      <c r="AG60" s="7"/>
      <c r="AH60" s="7"/>
      <c r="AI60" s="7"/>
      <c r="AJ60" s="7"/>
      <c r="AK60" s="7"/>
      <c r="AL60" s="7"/>
      <c r="AM60" s="7"/>
      <c r="AN60" s="7"/>
      <c r="AO60" s="7"/>
      <c r="AP60" s="7"/>
      <c r="AQ60" s="7"/>
      <c r="AR60" s="7"/>
      <c r="AS60" s="7"/>
      <c r="AT60" s="7"/>
      <c r="AU60" s="7"/>
      <c r="AV60" s="7"/>
      <c r="AW60" s="7"/>
      <c r="AX60" s="7"/>
      <c r="AY60" s="7"/>
      <c r="AZ60" s="7"/>
      <c r="BA60" s="7"/>
      <c r="BB60" s="7"/>
      <c r="BC60" s="7"/>
      <c r="BD60" s="7"/>
      <c r="BE60" s="7"/>
      <c r="BF60" s="7"/>
      <c r="BG60" s="7"/>
      <c r="BH60" s="7"/>
      <c r="BI60" s="7"/>
      <c r="BJ60" s="7"/>
      <c r="BK60" s="7"/>
      <c r="BL60" s="7"/>
      <c r="BM60" s="7"/>
    </row>
    <row r="61" spans="1:65" ht="24.75" customHeight="1">
      <c r="A61" s="9"/>
      <c r="B61" s="9"/>
      <c r="C61" s="9"/>
      <c r="D61" s="9"/>
      <c r="E61" s="9"/>
      <c r="F61" s="9"/>
      <c r="G61" s="9"/>
      <c r="H61" s="9"/>
      <c r="I61" s="9"/>
      <c r="J61" s="9"/>
      <c r="K61" s="9"/>
      <c r="L61" s="9"/>
      <c r="M61" s="9"/>
      <c r="N61" s="9"/>
      <c r="O61" s="9"/>
      <c r="P61" s="9"/>
      <c r="Q61" s="9"/>
      <c r="R61" s="9"/>
      <c r="S61" s="9"/>
      <c r="T61" s="9"/>
      <c r="U61" s="9"/>
      <c r="V61" s="9"/>
      <c r="W61" s="9"/>
      <c r="X61" s="9"/>
      <c r="Y61" s="9"/>
      <c r="Z61" s="9"/>
      <c r="AA61" s="9"/>
      <c r="AB61" s="9"/>
      <c r="AC61" s="9"/>
      <c r="AD61" s="9"/>
      <c r="AE61" s="9"/>
      <c r="AF61" s="9"/>
      <c r="AG61" s="9"/>
      <c r="AH61" s="9"/>
      <c r="AI61" s="9"/>
      <c r="AJ61" s="9"/>
      <c r="AK61" s="9"/>
      <c r="AL61" s="9"/>
      <c r="AM61" s="9"/>
      <c r="AN61" s="9"/>
      <c r="AS61" s="9"/>
    </row>
    <row r="62" spans="1:65" ht="24.75" customHeight="1">
      <c r="AO62" s="9"/>
      <c r="AP62" s="9"/>
      <c r="AQ62" s="9"/>
      <c r="AR62" s="9"/>
    </row>
    <row r="63" spans="1:65" ht="24.75" customHeight="1"/>
    <row r="64" spans="1:65" ht="24.75" customHeight="1"/>
    <row r="65" spans="1:65" ht="24.75" customHeight="1"/>
    <row r="66" spans="1:65" ht="24.75" customHeight="1"/>
    <row r="67" spans="1:65" ht="24.75" customHeight="1"/>
    <row r="68" spans="1:65" ht="24.75" customHeight="1"/>
    <row r="69" spans="1:65" ht="24.75" customHeight="1"/>
    <row r="70" spans="1:65" ht="24.75" customHeight="1"/>
    <row r="71" spans="1:65" ht="15" customHeight="1"/>
    <row r="72" spans="1:65" ht="15" customHeight="1">
      <c r="AT72" s="9"/>
      <c r="AU72" s="9"/>
      <c r="AV72" s="9"/>
      <c r="AW72" s="9"/>
      <c r="AX72" s="9"/>
      <c r="AY72" s="9"/>
      <c r="AZ72" s="9"/>
      <c r="BA72" s="9"/>
      <c r="BB72" s="9"/>
      <c r="BC72" s="9"/>
      <c r="BD72" s="9"/>
      <c r="BE72" s="9"/>
      <c r="BF72" s="9"/>
      <c r="BG72" s="9"/>
      <c r="BH72" s="9"/>
      <c r="BI72" s="9"/>
      <c r="BJ72" s="9"/>
      <c r="BK72" s="9"/>
      <c r="BL72" s="9"/>
      <c r="BM72" s="9"/>
    </row>
    <row r="73" spans="1:65" s="9" customFormat="1" ht="10.5" customHeight="1">
      <c r="A73" s="7"/>
      <c r="B73" s="7"/>
      <c r="C73" s="7"/>
      <c r="D73" s="7"/>
      <c r="E73" s="7"/>
      <c r="F73" s="7"/>
      <c r="G73" s="7"/>
      <c r="H73" s="7"/>
      <c r="I73" s="7"/>
      <c r="J73" s="7"/>
      <c r="K73" s="7"/>
      <c r="L73" s="7"/>
      <c r="M73" s="7"/>
      <c r="N73" s="7"/>
      <c r="O73" s="7"/>
      <c r="P73" s="7"/>
      <c r="Q73" s="7"/>
      <c r="R73" s="7"/>
      <c r="S73" s="7"/>
      <c r="T73" s="7"/>
      <c r="U73" s="7"/>
      <c r="V73" s="7"/>
      <c r="W73" s="7"/>
      <c r="X73" s="7"/>
      <c r="Y73" s="7"/>
      <c r="Z73" s="7"/>
      <c r="AA73" s="7"/>
      <c r="AB73" s="7"/>
      <c r="AC73" s="7"/>
      <c r="AD73" s="7"/>
      <c r="AE73" s="7"/>
      <c r="AF73" s="7"/>
      <c r="AG73" s="7"/>
      <c r="AH73" s="7"/>
      <c r="AI73" s="7"/>
      <c r="AJ73" s="7"/>
      <c r="AK73" s="7"/>
      <c r="AL73" s="7"/>
      <c r="AM73" s="7"/>
      <c r="AN73" s="7"/>
      <c r="AO73" s="7"/>
      <c r="AP73" s="7"/>
      <c r="AQ73" s="7"/>
      <c r="AR73" s="7"/>
      <c r="AS73" s="7"/>
      <c r="AT73" s="7"/>
      <c r="AU73" s="7"/>
      <c r="AV73" s="7"/>
      <c r="AW73" s="7"/>
      <c r="AX73" s="7"/>
      <c r="AY73" s="7"/>
      <c r="AZ73" s="7"/>
      <c r="BA73" s="7"/>
      <c r="BB73" s="7"/>
      <c r="BC73" s="7"/>
      <c r="BD73" s="7"/>
      <c r="BE73" s="7"/>
      <c r="BF73" s="7"/>
      <c r="BG73" s="7"/>
      <c r="BH73" s="7"/>
      <c r="BI73" s="7"/>
      <c r="BJ73" s="7"/>
      <c r="BK73" s="7"/>
      <c r="BL73" s="7"/>
      <c r="BM73" s="7"/>
    </row>
    <row r="74" spans="1:65" ht="16.5" customHeight="1">
      <c r="A74" s="9"/>
      <c r="B74" s="9"/>
      <c r="C74" s="9"/>
      <c r="D74" s="9"/>
      <c r="E74" s="9"/>
      <c r="F74" s="9"/>
      <c r="G74" s="9"/>
      <c r="H74" s="9"/>
      <c r="I74" s="9"/>
      <c r="J74" s="9"/>
      <c r="K74" s="9"/>
      <c r="L74" s="9"/>
      <c r="M74" s="9"/>
      <c r="N74" s="9"/>
      <c r="O74" s="9"/>
      <c r="P74" s="9"/>
      <c r="Q74" s="9"/>
      <c r="R74" s="9"/>
      <c r="S74" s="9"/>
      <c r="T74" s="9"/>
      <c r="U74" s="9"/>
      <c r="V74" s="9"/>
      <c r="W74" s="9"/>
      <c r="X74" s="9"/>
      <c r="Y74" s="9"/>
      <c r="Z74" s="9"/>
      <c r="AA74" s="9"/>
      <c r="AB74" s="9"/>
      <c r="AC74" s="9"/>
      <c r="AD74" s="9"/>
      <c r="AE74" s="9"/>
      <c r="AF74" s="9"/>
      <c r="AG74" s="9"/>
      <c r="AH74" s="9"/>
      <c r="AI74" s="9"/>
      <c r="AJ74" s="9"/>
      <c r="AK74" s="9"/>
      <c r="AL74" s="9"/>
      <c r="AM74" s="9"/>
      <c r="AN74" s="9"/>
      <c r="AS74" s="9"/>
      <c r="AT74" s="9"/>
      <c r="AU74" s="9"/>
      <c r="AV74" s="9"/>
      <c r="AW74" s="9"/>
      <c r="AX74" s="9"/>
      <c r="AY74" s="9"/>
      <c r="AZ74" s="9"/>
      <c r="BA74" s="9"/>
      <c r="BB74" s="9"/>
      <c r="BC74" s="9"/>
      <c r="BD74" s="9"/>
      <c r="BE74" s="9"/>
      <c r="BF74" s="9"/>
      <c r="BG74" s="9"/>
      <c r="BH74" s="9"/>
      <c r="BI74" s="9"/>
      <c r="BJ74" s="9"/>
      <c r="BK74" s="9"/>
      <c r="BL74" s="9"/>
      <c r="BM74" s="9"/>
    </row>
    <row r="75" spans="1:65" s="9" customFormat="1" ht="10.5" customHeight="1">
      <c r="A75" s="7"/>
      <c r="B75" s="7"/>
      <c r="C75" s="7"/>
      <c r="D75" s="7"/>
      <c r="E75" s="7"/>
      <c r="F75" s="7"/>
      <c r="G75" s="7"/>
      <c r="H75" s="7"/>
      <c r="I75" s="7"/>
      <c r="J75" s="7"/>
      <c r="K75" s="7"/>
      <c r="L75" s="7"/>
      <c r="M75" s="7"/>
      <c r="N75" s="7"/>
      <c r="O75" s="7"/>
      <c r="P75" s="7"/>
      <c r="Q75" s="7"/>
      <c r="R75" s="7"/>
      <c r="S75" s="7"/>
      <c r="T75" s="7"/>
      <c r="U75" s="7"/>
      <c r="V75" s="7"/>
      <c r="W75" s="7"/>
      <c r="X75" s="7"/>
      <c r="Y75" s="7"/>
      <c r="Z75" s="7"/>
      <c r="AA75" s="7"/>
      <c r="AB75" s="7"/>
      <c r="AC75" s="7"/>
      <c r="AD75" s="7"/>
      <c r="AE75" s="7"/>
      <c r="AF75" s="7"/>
      <c r="AG75" s="7"/>
      <c r="AH75" s="7"/>
      <c r="AI75" s="7"/>
      <c r="AJ75" s="7"/>
      <c r="AK75" s="7"/>
      <c r="AL75" s="7"/>
      <c r="AM75" s="7"/>
      <c r="AN75" s="7"/>
      <c r="AS75" s="7"/>
      <c r="AT75" s="17"/>
      <c r="AU75" s="17"/>
      <c r="AV75" s="17"/>
      <c r="AW75" s="17"/>
      <c r="AX75" s="17"/>
      <c r="AY75" s="17"/>
      <c r="AZ75" s="17"/>
      <c r="BA75" s="17"/>
      <c r="BB75" s="17"/>
      <c r="BC75" s="17"/>
      <c r="BD75" s="17"/>
      <c r="BE75" s="17"/>
      <c r="BF75" s="17"/>
      <c r="BG75" s="17"/>
      <c r="BH75" s="17"/>
      <c r="BI75" s="17"/>
      <c r="BJ75" s="17"/>
      <c r="BK75" s="17"/>
      <c r="BL75" s="17"/>
      <c r="BM75" s="17"/>
    </row>
    <row r="76" spans="1:65" s="17" customFormat="1" ht="22.5" customHeight="1">
      <c r="A76" s="9"/>
      <c r="B76" s="9"/>
      <c r="C76" s="9"/>
      <c r="D76" s="9"/>
      <c r="E76" s="9"/>
      <c r="F76" s="9"/>
      <c r="G76" s="9"/>
      <c r="H76" s="9"/>
      <c r="I76" s="9"/>
      <c r="J76" s="9"/>
      <c r="K76" s="9"/>
      <c r="L76" s="9"/>
      <c r="M76" s="9"/>
      <c r="N76" s="9"/>
      <c r="O76" s="9"/>
      <c r="P76" s="9"/>
      <c r="Q76" s="9"/>
      <c r="R76" s="9"/>
      <c r="S76" s="9"/>
      <c r="T76" s="9"/>
      <c r="U76" s="9"/>
      <c r="V76" s="9"/>
      <c r="W76" s="9"/>
      <c r="X76" s="9"/>
      <c r="Y76" s="9"/>
      <c r="Z76" s="9"/>
      <c r="AA76" s="9"/>
      <c r="AB76" s="9"/>
      <c r="AC76" s="9"/>
      <c r="AD76" s="9"/>
      <c r="AE76" s="9"/>
      <c r="AF76" s="9"/>
      <c r="AG76" s="9"/>
      <c r="AH76" s="9"/>
      <c r="AI76" s="9"/>
      <c r="AJ76" s="9"/>
      <c r="AK76" s="9"/>
      <c r="AL76" s="9"/>
      <c r="AM76" s="9"/>
      <c r="AN76" s="9"/>
      <c r="AO76" s="7"/>
      <c r="AP76" s="7"/>
      <c r="AQ76" s="7"/>
      <c r="AR76" s="7"/>
      <c r="AS76" s="9"/>
    </row>
    <row r="77" spans="1:65" s="17" customFormat="1" ht="12" customHeight="1">
      <c r="AO77" s="9"/>
      <c r="AP77" s="9"/>
      <c r="AQ77" s="9"/>
      <c r="AR77" s="9"/>
      <c r="AT77" s="7"/>
      <c r="AU77" s="7"/>
      <c r="AV77" s="7"/>
      <c r="AW77" s="7"/>
      <c r="AX77" s="7"/>
      <c r="AY77" s="7"/>
      <c r="AZ77" s="7"/>
      <c r="BA77" s="7"/>
      <c r="BB77" s="7"/>
      <c r="BC77" s="7"/>
      <c r="BD77" s="7"/>
      <c r="BE77" s="7"/>
      <c r="BF77" s="7"/>
      <c r="BG77" s="7"/>
      <c r="BH77" s="7"/>
      <c r="BI77" s="7"/>
      <c r="BJ77" s="7"/>
      <c r="BK77" s="7"/>
      <c r="BL77" s="7"/>
      <c r="BM77" s="7"/>
    </row>
    <row r="78" spans="1:65" ht="16.5" customHeight="1">
      <c r="A78" s="17"/>
      <c r="B78" s="17"/>
      <c r="C78" s="17"/>
      <c r="D78" s="17"/>
      <c r="E78" s="17"/>
      <c r="F78" s="17"/>
      <c r="G78" s="17"/>
      <c r="H78" s="17"/>
      <c r="I78" s="17"/>
      <c r="J78" s="17"/>
      <c r="K78" s="17"/>
      <c r="L78" s="17"/>
      <c r="M78" s="17"/>
      <c r="N78" s="17"/>
      <c r="O78" s="17"/>
      <c r="P78" s="17"/>
      <c r="Q78" s="17"/>
      <c r="R78" s="17"/>
      <c r="S78" s="17"/>
      <c r="T78" s="17"/>
      <c r="U78" s="17"/>
      <c r="V78" s="17"/>
      <c r="W78" s="17"/>
      <c r="X78" s="17"/>
      <c r="Y78" s="17"/>
      <c r="Z78" s="17"/>
      <c r="AA78" s="17"/>
      <c r="AB78" s="17"/>
      <c r="AC78" s="17"/>
      <c r="AD78" s="17"/>
      <c r="AE78" s="17"/>
      <c r="AF78" s="17"/>
      <c r="AG78" s="17"/>
      <c r="AH78" s="17"/>
      <c r="AI78" s="17"/>
      <c r="AJ78" s="17"/>
      <c r="AK78" s="17"/>
      <c r="AL78" s="17"/>
      <c r="AM78" s="17"/>
      <c r="AN78" s="17"/>
      <c r="AO78" s="17"/>
      <c r="AP78" s="17"/>
      <c r="AQ78" s="17"/>
      <c r="AR78" s="17"/>
      <c r="AS78" s="17"/>
      <c r="AT78" s="9"/>
      <c r="AU78" s="9"/>
      <c r="AV78" s="9"/>
      <c r="AW78" s="9"/>
      <c r="AX78" s="9"/>
      <c r="AY78" s="9"/>
      <c r="AZ78" s="9"/>
      <c r="BA78" s="9"/>
      <c r="BB78" s="9"/>
      <c r="BC78" s="9"/>
      <c r="BD78" s="9"/>
      <c r="BE78" s="9"/>
      <c r="BF78" s="9"/>
      <c r="BG78" s="9"/>
      <c r="BH78" s="9"/>
      <c r="BI78" s="9"/>
      <c r="BJ78" s="9"/>
      <c r="BK78" s="9"/>
      <c r="BL78" s="9"/>
      <c r="BM78" s="9"/>
    </row>
    <row r="79" spans="1:65" s="9" customFormat="1" ht="10.5" customHeight="1">
      <c r="A79" s="7"/>
      <c r="B79" s="7"/>
      <c r="C79" s="7"/>
      <c r="D79" s="7"/>
      <c r="E79" s="7"/>
      <c r="F79" s="7"/>
      <c r="G79" s="7"/>
      <c r="H79" s="7"/>
      <c r="I79" s="7"/>
      <c r="J79" s="7"/>
      <c r="K79" s="7"/>
      <c r="L79" s="7"/>
      <c r="M79" s="7"/>
      <c r="N79" s="7"/>
      <c r="O79" s="7"/>
      <c r="P79" s="7"/>
      <c r="Q79" s="7"/>
      <c r="R79" s="7"/>
      <c r="S79" s="7"/>
      <c r="T79" s="7"/>
      <c r="U79" s="7"/>
      <c r="V79" s="7"/>
      <c r="W79" s="7"/>
      <c r="X79" s="7"/>
      <c r="Y79" s="7"/>
      <c r="Z79" s="7"/>
      <c r="AA79" s="7"/>
      <c r="AB79" s="7"/>
      <c r="AC79" s="7"/>
      <c r="AD79" s="7"/>
      <c r="AE79" s="7"/>
      <c r="AF79" s="7"/>
      <c r="AG79" s="7"/>
      <c r="AH79" s="7"/>
      <c r="AI79" s="7"/>
      <c r="AJ79" s="7"/>
      <c r="AK79" s="7"/>
      <c r="AL79" s="7"/>
      <c r="AM79" s="7"/>
      <c r="AN79" s="7"/>
      <c r="AO79" s="17"/>
      <c r="AP79" s="17"/>
      <c r="AQ79" s="17"/>
      <c r="AR79" s="17"/>
      <c r="AS79" s="7"/>
      <c r="AT79" s="17"/>
      <c r="AU79" s="17"/>
      <c r="AV79" s="17"/>
      <c r="AW79" s="17"/>
      <c r="AX79" s="17"/>
      <c r="AY79" s="17"/>
      <c r="AZ79" s="17"/>
      <c r="BA79" s="17"/>
      <c r="BB79" s="17"/>
      <c r="BC79" s="17"/>
      <c r="BD79" s="17"/>
      <c r="BE79" s="17"/>
      <c r="BF79" s="17"/>
      <c r="BG79" s="17"/>
      <c r="BH79" s="17"/>
      <c r="BI79" s="17"/>
      <c r="BJ79" s="17"/>
      <c r="BK79" s="17"/>
      <c r="BL79" s="17"/>
      <c r="BM79" s="17"/>
    </row>
    <row r="80" spans="1:65" s="17" customFormat="1" ht="10.5" customHeight="1">
      <c r="A80" s="9"/>
      <c r="B80" s="9"/>
      <c r="C80" s="9"/>
      <c r="D80" s="9"/>
      <c r="E80" s="9"/>
      <c r="F80" s="9"/>
      <c r="G80" s="9"/>
      <c r="H80" s="9"/>
      <c r="I80" s="9"/>
      <c r="J80" s="9"/>
      <c r="K80" s="9"/>
      <c r="L80" s="9"/>
      <c r="M80" s="9"/>
      <c r="N80" s="9"/>
      <c r="O80" s="9"/>
      <c r="P80" s="9"/>
      <c r="Q80" s="9"/>
      <c r="R80" s="9"/>
      <c r="S80" s="9"/>
      <c r="T80" s="9"/>
      <c r="U80" s="9"/>
      <c r="V80" s="9"/>
      <c r="W80" s="9"/>
      <c r="X80" s="9"/>
      <c r="Y80" s="9"/>
      <c r="Z80" s="9"/>
      <c r="AA80" s="9"/>
      <c r="AB80" s="9"/>
      <c r="AC80" s="9"/>
      <c r="AD80" s="9"/>
      <c r="AE80" s="9"/>
      <c r="AF80" s="9"/>
      <c r="AG80" s="9"/>
      <c r="AH80" s="9"/>
      <c r="AI80" s="9"/>
      <c r="AJ80" s="9"/>
      <c r="AK80" s="9"/>
      <c r="AL80" s="9"/>
      <c r="AM80" s="9"/>
      <c r="AN80" s="9"/>
      <c r="AO80" s="7"/>
      <c r="AP80" s="7"/>
      <c r="AQ80" s="7"/>
      <c r="AR80" s="7"/>
      <c r="AS80" s="9"/>
      <c r="AT80" s="7"/>
      <c r="AU80" s="7"/>
      <c r="AV80" s="7"/>
      <c r="AW80" s="7"/>
      <c r="AX80" s="7"/>
      <c r="AY80" s="7"/>
      <c r="AZ80" s="7"/>
      <c r="BA80" s="7"/>
      <c r="BB80" s="7"/>
      <c r="BC80" s="7"/>
      <c r="BD80" s="7"/>
      <c r="BE80" s="7"/>
      <c r="BF80" s="7"/>
      <c r="BG80" s="7"/>
      <c r="BH80" s="7"/>
      <c r="BI80" s="7"/>
      <c r="BJ80" s="7"/>
      <c r="BK80" s="7"/>
      <c r="BL80" s="7"/>
      <c r="BM80" s="7"/>
    </row>
    <row r="81" spans="1:65" ht="15" customHeight="1">
      <c r="A81" s="17"/>
      <c r="B81" s="17"/>
      <c r="C81" s="17"/>
      <c r="D81" s="17"/>
      <c r="E81" s="17"/>
      <c r="F81" s="17"/>
      <c r="G81" s="17"/>
      <c r="H81" s="17"/>
      <c r="I81" s="17"/>
      <c r="J81" s="17"/>
      <c r="K81" s="17"/>
      <c r="L81" s="17"/>
      <c r="M81" s="17"/>
      <c r="N81" s="17"/>
      <c r="O81" s="17"/>
      <c r="P81" s="17"/>
      <c r="Q81" s="17"/>
      <c r="R81" s="17"/>
      <c r="S81" s="17"/>
      <c r="T81" s="17"/>
      <c r="U81" s="17"/>
      <c r="V81" s="17"/>
      <c r="W81" s="17"/>
      <c r="X81" s="17"/>
      <c r="Y81" s="17"/>
      <c r="Z81" s="17"/>
      <c r="AA81" s="17"/>
      <c r="AB81" s="17"/>
      <c r="AC81" s="17"/>
      <c r="AD81" s="17"/>
      <c r="AE81" s="17"/>
      <c r="AF81" s="17"/>
      <c r="AG81" s="17"/>
      <c r="AH81" s="17"/>
      <c r="AI81" s="17"/>
      <c r="AJ81" s="17"/>
      <c r="AK81" s="17"/>
      <c r="AL81" s="17"/>
      <c r="AM81" s="17"/>
      <c r="AN81" s="17"/>
      <c r="AO81" s="9"/>
      <c r="AP81" s="9"/>
      <c r="AQ81" s="9"/>
      <c r="AR81" s="9"/>
      <c r="AS81" s="17"/>
      <c r="AT81" s="9"/>
      <c r="AU81" s="9"/>
      <c r="AV81" s="9"/>
      <c r="AW81" s="9"/>
      <c r="AX81" s="9"/>
      <c r="AY81" s="9"/>
      <c r="AZ81" s="9"/>
      <c r="BA81" s="9"/>
      <c r="BB81" s="9"/>
      <c r="BC81" s="9"/>
      <c r="BD81" s="9"/>
      <c r="BE81" s="9"/>
      <c r="BF81" s="9"/>
      <c r="BG81" s="9"/>
      <c r="BH81" s="9"/>
      <c r="BI81" s="9"/>
      <c r="BJ81" s="9"/>
      <c r="BK81" s="9"/>
      <c r="BL81" s="9"/>
      <c r="BM81" s="9"/>
    </row>
    <row r="82" spans="1:65" s="9" customFormat="1" ht="10.5" customHeight="1">
      <c r="A82" s="7"/>
      <c r="B82" s="7"/>
      <c r="C82" s="7"/>
      <c r="D82" s="7"/>
      <c r="E82" s="7"/>
      <c r="F82" s="7"/>
      <c r="G82" s="7"/>
      <c r="H82" s="7"/>
      <c r="I82" s="7"/>
      <c r="J82" s="7"/>
      <c r="K82" s="7"/>
      <c r="L82" s="7"/>
      <c r="M82" s="7"/>
      <c r="N82" s="7"/>
      <c r="O82" s="7"/>
      <c r="P82" s="7"/>
      <c r="Q82" s="7"/>
      <c r="R82" s="7"/>
      <c r="S82" s="7"/>
      <c r="T82" s="7"/>
      <c r="U82" s="7"/>
      <c r="V82" s="7"/>
      <c r="W82" s="7"/>
      <c r="X82" s="7"/>
      <c r="Y82" s="7"/>
      <c r="Z82" s="7"/>
      <c r="AA82" s="7"/>
      <c r="AB82" s="7"/>
      <c r="AC82" s="7"/>
      <c r="AD82" s="7"/>
      <c r="AE82" s="7"/>
      <c r="AF82" s="7"/>
      <c r="AG82" s="7"/>
      <c r="AH82" s="7"/>
      <c r="AI82" s="7"/>
      <c r="AJ82" s="7"/>
      <c r="AK82" s="7"/>
      <c r="AL82" s="7"/>
      <c r="AM82" s="7"/>
      <c r="AN82" s="7"/>
      <c r="AO82" s="17"/>
      <c r="AP82" s="17"/>
      <c r="AQ82" s="17"/>
      <c r="AR82" s="17"/>
      <c r="AS82" s="7"/>
      <c r="AT82" s="7"/>
      <c r="AU82" s="7"/>
      <c r="AV82" s="7"/>
      <c r="AW82" s="7"/>
      <c r="AX82" s="7"/>
      <c r="AY82" s="7"/>
      <c r="AZ82" s="7"/>
      <c r="BA82" s="7"/>
      <c r="BB82" s="7"/>
      <c r="BC82" s="7"/>
      <c r="BD82" s="7"/>
      <c r="BE82" s="7"/>
      <c r="BF82" s="7"/>
      <c r="BG82" s="7"/>
      <c r="BH82" s="7"/>
      <c r="BI82" s="7"/>
      <c r="BJ82" s="7"/>
      <c r="BK82" s="7"/>
      <c r="BL82" s="7"/>
      <c r="BM82" s="7"/>
    </row>
    <row r="83" spans="1:65" ht="15" customHeight="1">
      <c r="A83" s="9"/>
      <c r="B83" s="9"/>
      <c r="C83" s="9"/>
      <c r="D83" s="9"/>
      <c r="E83" s="9"/>
      <c r="F83" s="9"/>
      <c r="G83" s="9"/>
      <c r="H83" s="9"/>
      <c r="I83" s="9"/>
      <c r="J83" s="9"/>
      <c r="K83" s="9"/>
      <c r="L83" s="9"/>
      <c r="M83" s="9"/>
      <c r="N83" s="9"/>
      <c r="O83" s="9"/>
      <c r="P83" s="9"/>
      <c r="Q83" s="9"/>
      <c r="R83" s="9"/>
      <c r="S83" s="9"/>
      <c r="T83" s="9"/>
      <c r="U83" s="9"/>
      <c r="V83" s="9"/>
      <c r="W83" s="9"/>
      <c r="X83" s="9"/>
      <c r="Y83" s="9"/>
      <c r="Z83" s="9"/>
      <c r="AA83" s="9"/>
      <c r="AB83" s="9"/>
      <c r="AC83" s="9"/>
      <c r="AD83" s="9"/>
      <c r="AE83" s="9"/>
      <c r="AF83" s="9"/>
      <c r="AG83" s="9"/>
      <c r="AH83" s="9"/>
      <c r="AI83" s="9"/>
      <c r="AJ83" s="9"/>
      <c r="AK83" s="9"/>
      <c r="AL83" s="9"/>
      <c r="AM83" s="9"/>
      <c r="AN83" s="9"/>
      <c r="AS83" s="9"/>
      <c r="AT83" s="9"/>
      <c r="AU83" s="9"/>
      <c r="AV83" s="9"/>
      <c r="AW83" s="9"/>
      <c r="AX83" s="9"/>
      <c r="AY83" s="9"/>
      <c r="AZ83" s="9"/>
      <c r="BA83" s="9"/>
      <c r="BB83" s="9"/>
      <c r="BC83" s="9"/>
      <c r="BD83" s="9"/>
      <c r="BE83" s="9"/>
      <c r="BF83" s="9"/>
      <c r="BG83" s="9"/>
      <c r="BH83" s="9"/>
      <c r="BI83" s="9"/>
      <c r="BJ83" s="9"/>
      <c r="BK83" s="9"/>
      <c r="BL83" s="9"/>
      <c r="BM83" s="9"/>
    </row>
    <row r="84" spans="1:65" s="9" customFormat="1" ht="10.5" customHeight="1">
      <c r="A84" s="7"/>
      <c r="B84" s="7"/>
      <c r="C84" s="7"/>
      <c r="D84" s="7"/>
      <c r="E84" s="7"/>
      <c r="F84" s="7"/>
      <c r="G84" s="7"/>
      <c r="H84" s="7"/>
      <c r="I84" s="7"/>
      <c r="J84" s="7"/>
      <c r="K84" s="7"/>
      <c r="L84" s="7"/>
      <c r="M84" s="7"/>
      <c r="N84" s="7"/>
      <c r="O84" s="7"/>
      <c r="P84" s="7"/>
      <c r="Q84" s="7"/>
      <c r="R84" s="7"/>
      <c r="S84" s="7"/>
      <c r="T84" s="7"/>
      <c r="U84" s="7"/>
      <c r="V84" s="7"/>
      <c r="W84" s="7"/>
      <c r="X84" s="7"/>
      <c r="Y84" s="7"/>
      <c r="Z84" s="7"/>
      <c r="AA84" s="7"/>
      <c r="AB84" s="7"/>
      <c r="AC84" s="7"/>
      <c r="AD84" s="7"/>
      <c r="AE84" s="7"/>
      <c r="AF84" s="7"/>
      <c r="AG84" s="7"/>
      <c r="AH84" s="7"/>
      <c r="AI84" s="7"/>
      <c r="AJ84" s="7"/>
      <c r="AK84" s="7"/>
      <c r="AL84" s="7"/>
      <c r="AM84" s="7"/>
      <c r="AN84" s="7"/>
      <c r="AS84" s="7"/>
      <c r="AT84" s="7"/>
      <c r="AU84" s="7"/>
      <c r="AV84" s="7"/>
      <c r="AW84" s="7"/>
      <c r="AX84" s="7"/>
      <c r="AY84" s="7"/>
      <c r="AZ84" s="7"/>
      <c r="BA84" s="7"/>
      <c r="BB84" s="7"/>
      <c r="BC84" s="7"/>
      <c r="BD84" s="7"/>
      <c r="BE84" s="7"/>
      <c r="BF84" s="7"/>
      <c r="BG84" s="7"/>
      <c r="BH84" s="7"/>
      <c r="BI84" s="7"/>
      <c r="BJ84" s="7"/>
      <c r="BK84" s="7"/>
      <c r="BL84" s="7"/>
      <c r="BM84" s="7"/>
    </row>
    <row r="85" spans="1:65" ht="21" customHeight="1">
      <c r="A85" s="9"/>
      <c r="B85" s="9"/>
      <c r="C85" s="9"/>
      <c r="D85" s="9"/>
      <c r="E85" s="9"/>
      <c r="F85" s="9"/>
      <c r="G85" s="9"/>
      <c r="H85" s="9"/>
      <c r="I85" s="9"/>
      <c r="J85" s="9"/>
      <c r="K85" s="9"/>
      <c r="L85" s="9"/>
      <c r="M85" s="9"/>
      <c r="N85" s="9"/>
      <c r="O85" s="9"/>
      <c r="P85" s="9"/>
      <c r="Q85" s="9"/>
      <c r="R85" s="9"/>
      <c r="S85" s="9"/>
      <c r="T85" s="9"/>
      <c r="U85" s="9"/>
      <c r="V85" s="9"/>
      <c r="W85" s="9"/>
      <c r="X85" s="9"/>
      <c r="Y85" s="9"/>
      <c r="Z85" s="9"/>
      <c r="AA85" s="9"/>
      <c r="AB85" s="9"/>
      <c r="AC85" s="9"/>
      <c r="AD85" s="9"/>
      <c r="AE85" s="9"/>
      <c r="AF85" s="9"/>
      <c r="AG85" s="9"/>
      <c r="AH85" s="9"/>
      <c r="AI85" s="9"/>
      <c r="AJ85" s="9"/>
      <c r="AK85" s="9"/>
      <c r="AL85" s="9"/>
      <c r="AM85" s="9"/>
      <c r="AN85" s="9"/>
      <c r="AS85" s="9"/>
    </row>
    <row r="86" spans="1:65" ht="15" customHeight="1">
      <c r="AO86" s="9"/>
      <c r="AP86" s="9"/>
      <c r="AQ86" s="9"/>
      <c r="AR86" s="9"/>
    </row>
    <row r="87" spans="1:65" ht="19.5" customHeight="1">
      <c r="AT87" s="20"/>
      <c r="AU87" s="20"/>
      <c r="AV87" s="20"/>
      <c r="AW87" s="20"/>
      <c r="AX87" s="20"/>
      <c r="AY87" s="20"/>
      <c r="AZ87" s="20"/>
      <c r="BA87" s="20"/>
      <c r="BB87" s="20"/>
      <c r="BC87" s="20"/>
      <c r="BD87" s="20"/>
      <c r="BE87" s="20"/>
      <c r="BF87" s="20"/>
      <c r="BG87" s="20"/>
      <c r="BH87" s="20"/>
      <c r="BI87" s="20"/>
      <c r="BJ87" s="20"/>
      <c r="BK87" s="20"/>
      <c r="BL87" s="20"/>
      <c r="BM87" s="20"/>
    </row>
    <row r="88" spans="1:65" s="20" customFormat="1" ht="23.25" customHeight="1">
      <c r="A88" s="7"/>
      <c r="B88" s="7"/>
      <c r="C88" s="7"/>
      <c r="D88" s="7"/>
      <c r="E88" s="7"/>
      <c r="F88" s="7"/>
      <c r="G88" s="7"/>
      <c r="H88" s="7"/>
      <c r="I88" s="7"/>
      <c r="J88" s="7"/>
      <c r="K88" s="7"/>
      <c r="L88" s="7"/>
      <c r="M88" s="7"/>
      <c r="N88" s="7"/>
      <c r="O88" s="7"/>
      <c r="P88" s="7"/>
      <c r="Q88" s="7"/>
      <c r="R88" s="7"/>
      <c r="S88" s="7"/>
      <c r="T88" s="7"/>
      <c r="U88" s="7"/>
      <c r="V88" s="7"/>
      <c r="W88" s="7"/>
      <c r="X88" s="7"/>
      <c r="Y88" s="7"/>
      <c r="Z88" s="7"/>
      <c r="AA88" s="7"/>
      <c r="AB88" s="7"/>
      <c r="AC88" s="7"/>
      <c r="AD88" s="7"/>
      <c r="AE88" s="7"/>
      <c r="AF88" s="7"/>
      <c r="AG88" s="7"/>
      <c r="AH88" s="7"/>
      <c r="AI88" s="7"/>
      <c r="AJ88" s="7"/>
      <c r="AK88" s="7"/>
      <c r="AL88" s="7"/>
      <c r="AM88" s="7"/>
      <c r="AN88" s="7"/>
      <c r="AO88" s="7"/>
      <c r="AP88" s="7"/>
      <c r="AQ88" s="7"/>
      <c r="AR88" s="7"/>
      <c r="AS88" s="7"/>
      <c r="AT88" s="7"/>
      <c r="AU88" s="7"/>
      <c r="AV88" s="7"/>
      <c r="AW88" s="7"/>
      <c r="AX88" s="7"/>
      <c r="AY88" s="7"/>
      <c r="AZ88" s="7"/>
      <c r="BA88" s="7"/>
      <c r="BB88" s="7"/>
      <c r="BC88" s="7"/>
      <c r="BD88" s="7"/>
      <c r="BE88" s="7"/>
      <c r="BF88" s="7"/>
      <c r="BG88" s="7"/>
      <c r="BH88" s="7"/>
      <c r="BI88" s="7"/>
      <c r="BJ88" s="7"/>
      <c r="BK88" s="7"/>
      <c r="BL88" s="7"/>
      <c r="BM88" s="7"/>
    </row>
    <row r="89" spans="1:65" ht="13.5" customHeight="1">
      <c r="A89" s="20"/>
      <c r="B89" s="20"/>
      <c r="C89" s="20"/>
      <c r="D89" s="20"/>
      <c r="E89" s="20"/>
      <c r="F89" s="20"/>
      <c r="G89" s="20"/>
      <c r="H89" s="20"/>
      <c r="I89" s="20"/>
      <c r="J89" s="20"/>
      <c r="K89" s="20"/>
      <c r="L89" s="20"/>
      <c r="M89" s="20"/>
      <c r="N89" s="20"/>
      <c r="O89" s="20"/>
      <c r="P89" s="20"/>
      <c r="Q89" s="20"/>
      <c r="R89" s="20"/>
      <c r="S89" s="20"/>
      <c r="T89" s="20"/>
      <c r="U89" s="20"/>
      <c r="V89" s="20"/>
      <c r="W89" s="20"/>
      <c r="X89" s="20"/>
      <c r="Y89" s="20"/>
      <c r="Z89" s="20"/>
      <c r="AA89" s="20"/>
      <c r="AB89" s="20"/>
      <c r="AC89" s="20"/>
      <c r="AD89" s="20"/>
      <c r="AE89" s="20"/>
      <c r="AF89" s="20"/>
      <c r="AG89" s="20"/>
      <c r="AH89" s="20"/>
      <c r="AI89" s="20"/>
      <c r="AJ89" s="20"/>
      <c r="AK89" s="20"/>
      <c r="AL89" s="20"/>
      <c r="AM89" s="20"/>
      <c r="AN89" s="20"/>
      <c r="AS89" s="20"/>
    </row>
    <row r="90" spans="1:65" ht="18.75" customHeight="1">
      <c r="AO90" s="20"/>
      <c r="AP90" s="20"/>
      <c r="AQ90" s="20"/>
      <c r="AR90" s="20"/>
      <c r="AT90" s="9"/>
      <c r="AU90" s="9"/>
      <c r="AV90" s="9"/>
      <c r="AW90" s="9"/>
      <c r="AX90" s="9"/>
      <c r="AY90" s="9"/>
      <c r="AZ90" s="9"/>
      <c r="BA90" s="9"/>
      <c r="BB90" s="9"/>
      <c r="BC90" s="9"/>
      <c r="BD90" s="9"/>
      <c r="BE90" s="9"/>
      <c r="BF90" s="9"/>
      <c r="BG90" s="9"/>
      <c r="BH90" s="9"/>
      <c r="BI90" s="9"/>
      <c r="BJ90" s="9"/>
      <c r="BK90" s="9"/>
      <c r="BL90" s="9"/>
      <c r="BM90" s="9"/>
    </row>
    <row r="91" spans="1:65" s="9" customFormat="1" ht="10.5" customHeight="1">
      <c r="A91" s="7"/>
      <c r="B91" s="7"/>
      <c r="C91" s="7"/>
      <c r="D91" s="7"/>
      <c r="E91" s="7"/>
      <c r="F91" s="7"/>
      <c r="G91" s="7"/>
      <c r="H91" s="7"/>
      <c r="I91" s="7"/>
      <c r="J91" s="7"/>
      <c r="K91" s="7"/>
      <c r="L91" s="7"/>
      <c r="M91" s="7"/>
      <c r="N91" s="7"/>
      <c r="O91" s="7"/>
      <c r="P91" s="7"/>
      <c r="Q91" s="7"/>
      <c r="R91" s="7"/>
      <c r="S91" s="7"/>
      <c r="T91" s="7"/>
      <c r="U91" s="7"/>
      <c r="V91" s="7"/>
      <c r="W91" s="7"/>
      <c r="X91" s="7"/>
      <c r="Y91" s="7"/>
      <c r="Z91" s="7"/>
      <c r="AA91" s="7"/>
      <c r="AB91" s="7"/>
      <c r="AC91" s="7"/>
      <c r="AD91" s="7"/>
      <c r="AE91" s="7"/>
      <c r="AF91" s="7"/>
      <c r="AG91" s="7"/>
      <c r="AH91" s="7"/>
      <c r="AI91" s="7"/>
      <c r="AJ91" s="7"/>
      <c r="AK91" s="7"/>
      <c r="AL91" s="7"/>
      <c r="AM91" s="7"/>
      <c r="AN91" s="7"/>
      <c r="AO91" s="7"/>
      <c r="AP91" s="7"/>
      <c r="AQ91" s="7"/>
      <c r="AR91" s="7"/>
      <c r="AS91" s="7"/>
      <c r="AT91" s="7"/>
      <c r="AU91" s="7"/>
      <c r="AV91" s="7"/>
      <c r="AW91" s="7"/>
      <c r="AX91" s="7"/>
      <c r="AY91" s="7"/>
      <c r="AZ91" s="7"/>
      <c r="BA91" s="7"/>
      <c r="BB91" s="7"/>
      <c r="BC91" s="7"/>
      <c r="BD91" s="7"/>
      <c r="BE91" s="7"/>
      <c r="BF91" s="7"/>
      <c r="BG91" s="7"/>
      <c r="BH91" s="7"/>
      <c r="BI91" s="7"/>
      <c r="BJ91" s="7"/>
      <c r="BK91" s="7"/>
      <c r="BL91" s="7"/>
      <c r="BM91" s="7"/>
    </row>
    <row r="92" spans="1:65" ht="15" customHeight="1">
      <c r="A92" s="9"/>
      <c r="B92" s="9"/>
      <c r="C92" s="9"/>
      <c r="D92" s="9"/>
      <c r="E92" s="9"/>
      <c r="F92" s="9"/>
      <c r="G92" s="9"/>
      <c r="H92" s="9"/>
      <c r="I92" s="9"/>
      <c r="J92" s="9"/>
      <c r="K92" s="9"/>
      <c r="L92" s="9"/>
      <c r="M92" s="9"/>
      <c r="N92" s="9"/>
      <c r="O92" s="9"/>
      <c r="P92" s="9"/>
      <c r="Q92" s="9"/>
      <c r="R92" s="9"/>
      <c r="S92" s="9"/>
      <c r="T92" s="9"/>
      <c r="U92" s="9"/>
      <c r="V92" s="9"/>
      <c r="W92" s="9"/>
      <c r="X92" s="9"/>
      <c r="Y92" s="9"/>
      <c r="Z92" s="9"/>
      <c r="AA92" s="9"/>
      <c r="AB92" s="9"/>
      <c r="AC92" s="9"/>
      <c r="AD92" s="9"/>
      <c r="AE92" s="9"/>
      <c r="AF92" s="9"/>
      <c r="AG92" s="9"/>
      <c r="AH92" s="9"/>
      <c r="AI92" s="9"/>
      <c r="AJ92" s="9"/>
      <c r="AK92" s="9"/>
      <c r="AL92" s="9"/>
      <c r="AM92" s="9"/>
      <c r="AN92" s="9"/>
      <c r="AS92" s="9"/>
    </row>
    <row r="93" spans="1:65" ht="15" customHeight="1">
      <c r="AO93" s="9"/>
      <c r="AP93" s="9"/>
      <c r="AQ93" s="9"/>
      <c r="AR93" s="9"/>
      <c r="AT93" s="9"/>
      <c r="AU93" s="9"/>
      <c r="AV93" s="9"/>
      <c r="AW93" s="9"/>
      <c r="AX93" s="9"/>
      <c r="AY93" s="9"/>
      <c r="AZ93" s="9"/>
      <c r="BA93" s="9"/>
      <c r="BB93" s="9"/>
      <c r="BC93" s="9"/>
      <c r="BD93" s="9"/>
      <c r="BE93" s="9"/>
      <c r="BF93" s="9"/>
      <c r="BG93" s="9"/>
      <c r="BH93" s="9"/>
      <c r="BI93" s="9"/>
      <c r="BJ93" s="9"/>
      <c r="BK93" s="9"/>
      <c r="BL93" s="9"/>
      <c r="BM93" s="9"/>
    </row>
    <row r="94" spans="1:65" s="9" customFormat="1" ht="10.5" customHeight="1">
      <c r="A94" s="7"/>
      <c r="B94" s="7"/>
      <c r="C94" s="7"/>
      <c r="D94" s="7"/>
      <c r="E94" s="7"/>
      <c r="F94" s="7"/>
      <c r="G94" s="7"/>
      <c r="H94" s="7"/>
      <c r="I94" s="7"/>
      <c r="J94" s="7"/>
      <c r="K94" s="7"/>
      <c r="L94" s="7"/>
      <c r="M94" s="7"/>
      <c r="N94" s="7"/>
      <c r="O94" s="7"/>
      <c r="P94" s="7"/>
      <c r="Q94" s="7"/>
      <c r="R94" s="7"/>
      <c r="S94" s="7"/>
      <c r="T94" s="7"/>
      <c r="U94" s="7"/>
      <c r="V94" s="7"/>
      <c r="W94" s="7"/>
      <c r="X94" s="7"/>
      <c r="Y94" s="7"/>
      <c r="Z94" s="7"/>
      <c r="AA94" s="7"/>
      <c r="AB94" s="7"/>
      <c r="AC94" s="7"/>
      <c r="AD94" s="7"/>
      <c r="AE94" s="7"/>
      <c r="AF94" s="7"/>
      <c r="AG94" s="7"/>
      <c r="AH94" s="7"/>
      <c r="AI94" s="7"/>
      <c r="AJ94" s="7"/>
      <c r="AK94" s="7"/>
      <c r="AL94" s="7"/>
      <c r="AM94" s="7"/>
      <c r="AN94" s="7"/>
      <c r="AO94" s="7"/>
      <c r="AP94" s="7"/>
      <c r="AQ94" s="7"/>
      <c r="AR94" s="7"/>
      <c r="AS94" s="7"/>
      <c r="AT94" s="7"/>
      <c r="AU94" s="7"/>
      <c r="AV94" s="7"/>
      <c r="AW94" s="7"/>
      <c r="AX94" s="7"/>
      <c r="AY94" s="7"/>
      <c r="AZ94" s="7"/>
      <c r="BA94" s="7"/>
      <c r="BB94" s="7"/>
      <c r="BC94" s="7"/>
      <c r="BD94" s="7"/>
      <c r="BE94" s="7"/>
      <c r="BF94" s="7"/>
      <c r="BG94" s="7"/>
      <c r="BH94" s="7"/>
      <c r="BI94" s="7"/>
      <c r="BJ94" s="7"/>
      <c r="BK94" s="7"/>
      <c r="BL94" s="7"/>
      <c r="BM94" s="7"/>
    </row>
    <row r="95" spans="1:65">
      <c r="A95" s="9"/>
      <c r="B95" s="9"/>
      <c r="C95" s="9"/>
      <c r="D95" s="9"/>
      <c r="E95" s="9"/>
      <c r="F95" s="9"/>
      <c r="G95" s="9"/>
      <c r="H95" s="9"/>
      <c r="I95" s="9"/>
      <c r="J95" s="9"/>
      <c r="K95" s="9"/>
      <c r="L95" s="9"/>
      <c r="M95" s="9"/>
      <c r="N95" s="9"/>
      <c r="O95" s="9"/>
      <c r="P95" s="9"/>
      <c r="Q95" s="9"/>
      <c r="R95" s="9"/>
      <c r="S95" s="9"/>
      <c r="T95" s="9"/>
      <c r="U95" s="9"/>
      <c r="V95" s="9"/>
      <c r="W95" s="9"/>
      <c r="X95" s="9"/>
      <c r="Y95" s="9"/>
      <c r="Z95" s="9"/>
      <c r="AA95" s="9"/>
      <c r="AB95" s="9"/>
      <c r="AC95" s="9"/>
      <c r="AD95" s="9"/>
      <c r="AE95" s="9"/>
      <c r="AF95" s="9"/>
      <c r="AG95" s="9"/>
      <c r="AH95" s="9"/>
      <c r="AI95" s="9"/>
      <c r="AJ95" s="9"/>
      <c r="AK95" s="9"/>
      <c r="AL95" s="9"/>
      <c r="AM95" s="9"/>
      <c r="AN95" s="9"/>
      <c r="AS95" s="9"/>
    </row>
    <row r="96" spans="1:65">
      <c r="AO96" s="9"/>
      <c r="AP96" s="9"/>
      <c r="AQ96" s="9"/>
      <c r="AR96" s="9"/>
    </row>
  </sheetData>
  <sheetProtection sheet="1" formatCells="0" selectLockedCells="1"/>
  <mergeCells count="87">
    <mergeCell ref="C22:AL22"/>
    <mergeCell ref="C23:AP26"/>
    <mergeCell ref="C32:H32"/>
    <mergeCell ref="K35:W35"/>
    <mergeCell ref="D30:K30"/>
    <mergeCell ref="AJ30:AL30"/>
    <mergeCell ref="B28:AE28"/>
    <mergeCell ref="R29:S29"/>
    <mergeCell ref="J29:K29"/>
    <mergeCell ref="T29:W29"/>
    <mergeCell ref="X29:AI29"/>
    <mergeCell ref="B29:C29"/>
    <mergeCell ref="N3:AB3"/>
    <mergeCell ref="M4:AC4"/>
    <mergeCell ref="B6:L6"/>
    <mergeCell ref="B7:O7"/>
    <mergeCell ref="AB9:AF9"/>
    <mergeCell ref="A9:F9"/>
    <mergeCell ref="L9:AA9"/>
    <mergeCell ref="G9:K9"/>
    <mergeCell ref="AB10:AF10"/>
    <mergeCell ref="G10:K10"/>
    <mergeCell ref="A10:F10"/>
    <mergeCell ref="B21:AP21"/>
    <mergeCell ref="V11:X11"/>
    <mergeCell ref="L11:P11"/>
    <mergeCell ref="G11:K11"/>
    <mergeCell ref="P12:R12"/>
    <mergeCell ref="B15:AO17"/>
    <mergeCell ref="R11:T11"/>
    <mergeCell ref="B18:AO19"/>
    <mergeCell ref="T12:V12"/>
    <mergeCell ref="AG9:AP9"/>
    <mergeCell ref="S37:X37"/>
    <mergeCell ref="B13:AO13"/>
    <mergeCell ref="B14:AO14"/>
    <mergeCell ref="G12:K12"/>
    <mergeCell ref="D35:H35"/>
    <mergeCell ref="Y11:Z11"/>
    <mergeCell ref="AJ29:AL29"/>
    <mergeCell ref="P30:V30"/>
    <mergeCell ref="L29:P29"/>
    <mergeCell ref="B35:C35"/>
    <mergeCell ref="I32:AG32"/>
    <mergeCell ref="X30:AI30"/>
    <mergeCell ref="B31:C31"/>
    <mergeCell ref="D29:I29"/>
    <mergeCell ref="I35:J35"/>
    <mergeCell ref="AH45:AI45"/>
    <mergeCell ref="AM45:AN45"/>
    <mergeCell ref="L37:M37"/>
    <mergeCell ref="G41:AA41"/>
    <mergeCell ref="AB42:AF42"/>
    <mergeCell ref="W45:AA45"/>
    <mergeCell ref="AG39:AP39"/>
    <mergeCell ref="AG42:AP42"/>
    <mergeCell ref="AB39:AF39"/>
    <mergeCell ref="AG40:AP40"/>
    <mergeCell ref="AG41:AP41"/>
    <mergeCell ref="F37:K37"/>
    <mergeCell ref="I45:V45"/>
    <mergeCell ref="A45:H45"/>
    <mergeCell ref="B44:AO44"/>
    <mergeCell ref="B40:F40"/>
    <mergeCell ref="AB45:AD45"/>
    <mergeCell ref="D38:M38"/>
    <mergeCell ref="N38:O38"/>
    <mergeCell ref="R38:AA38"/>
    <mergeCell ref="G40:AA40"/>
    <mergeCell ref="B41:F41"/>
    <mergeCell ref="AB41:AF41"/>
    <mergeCell ref="B42:F42"/>
    <mergeCell ref="G42:AA42"/>
    <mergeCell ref="AF38:AG38"/>
    <mergeCell ref="AB38:AE38"/>
    <mergeCell ref="B39:F39"/>
    <mergeCell ref="AB40:AF40"/>
    <mergeCell ref="D37:E37"/>
    <mergeCell ref="G39:AA39"/>
    <mergeCell ref="B30:C30"/>
    <mergeCell ref="Y35:Z35"/>
    <mergeCell ref="AA35:AM35"/>
    <mergeCell ref="C33:AP34"/>
    <mergeCell ref="D31:H31"/>
    <mergeCell ref="I31:AG31"/>
    <mergeCell ref="B36:C36"/>
    <mergeCell ref="D36:AO36"/>
  </mergeCells>
  <phoneticPr fontId="5"/>
  <conditionalFormatting sqref="C23:AP26 X29:AI30 C33:AP34 F37:K37 G40:AA41 AG41:AP42 AB45:AD45 AH45:AI45 AM45:AN45">
    <cfRule type="cellIs" dxfId="4" priority="2" operator="equal">
      <formula>""</formula>
    </cfRule>
  </conditionalFormatting>
  <conditionalFormatting sqref="F37:K37">
    <cfRule type="cellIs" dxfId="3" priority="1" operator="equal">
      <formula>0</formula>
    </cfRule>
  </conditionalFormatting>
  <dataValidations count="4">
    <dataValidation type="list" allowBlank="1" showInputMessage="1" showErrorMessage="1" sqref="R29 J29 I35 Y35" xr:uid="{00000000-0002-0000-0200-000000000000}">
      <formula1>"□,■"</formula1>
    </dataValidation>
    <dataValidation type="list" allowBlank="1" showInputMessage="1" showErrorMessage="1" sqref="F37:K37" xr:uid="{DB6F772C-5F86-448C-AAB0-B1CCB890785B}">
      <formula1>"0,5,10,15,20,25,28"</formula1>
    </dataValidation>
    <dataValidation type="list" allowBlank="1" showInputMessage="1" showErrorMessage="1" sqref="X30:AI30" xr:uid="{7DD8778A-CCB5-41E7-97E5-410CBA262A76}">
      <formula1>"30000,35000,40000,45000,50000,55000,60000,65000,70000,75000,80000,85000,90000,95000,100000,105000,110000,115000,120000,125000,130000,135000,140000,145000,150000,155000,160000,165000,170000,175000,180000,185000,190000,195000,200000"</formula1>
    </dataValidation>
    <dataValidation type="list" allowBlank="1" showInputMessage="1" showErrorMessage="1" sqref="AH45:AI45" xr:uid="{7D7CA63E-A539-4EEE-960C-30A29731557F}">
      <formula1>"1,2,3,4,5,6,7,8,9,10,11,12"</formula1>
    </dataValidation>
  </dataValidations>
  <pageMargins left="0.39370078740157483" right="0.31496062992125984" top="0.39370078740157483" bottom="0.31496062992125984" header="0.51181102362204722" footer="0.51181102362204722"/>
  <pageSetup paperSize="9" scale="97" firstPageNumber="4294963191" orientation="portrait" r:id="rId1"/>
  <headerFooter alignWithMargins="0"/>
  <legacyDrawing r:id="rId2"/>
  <extLst>
    <ext xmlns:x14="http://schemas.microsoft.com/office/spreadsheetml/2009/9/main" uri="{CCE6A557-97BC-4b89-ADB6-D9C93CAAB3DF}">
      <x14:dataValidations xmlns:xm="http://schemas.microsoft.com/office/excel/2006/main" count="2">
        <x14:dataValidation type="list" allowBlank="1" showInputMessage="1" showErrorMessage="1" xr:uid="{5CD14E4C-4181-400D-9A5C-5D9C3E80FEE4}">
          <x14:formula1>
            <xm:f>Lookups!$T$130:$T$204</xm:f>
          </x14:formula1>
          <xm:sqref>AB45:AD45</xm:sqref>
        </x14:dataValidation>
        <x14:dataValidation type="list" allowBlank="1" showInputMessage="1" showErrorMessage="1" xr:uid="{321BC9AA-0EB9-41C1-86FF-26CD7F2C9BAE}">
          <x14:formula1>
            <xm:f>Lookups!$F$11:$F$41</xm:f>
          </x14:formula1>
          <xm:sqref>AM45:AN45</xm:sqref>
        </x14:dataValidation>
      </x14:dataValidations>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D685CDC-84CC-4393-BF2F-864CA9D16514}">
  <sheetPr codeName="Sheet1"/>
  <dimension ref="A1:JX8"/>
  <sheetViews>
    <sheetView workbookViewId="0">
      <selection activeCell="HS13" sqref="HS13"/>
    </sheetView>
  </sheetViews>
  <sheetFormatPr defaultRowHeight="13.5"/>
  <cols>
    <col min="5" max="5" width="12.5" customWidth="1"/>
    <col min="7" max="7" width="10.75" bestFit="1" customWidth="1"/>
    <col min="9" max="9" width="13.875" customWidth="1"/>
    <col min="11" max="11" width="16.125" customWidth="1"/>
    <col min="12" max="12" width="54.125" customWidth="1"/>
    <col min="17" max="17" width="24.125" customWidth="1"/>
    <col min="18" max="18" width="24" customWidth="1"/>
    <col min="19" max="19" width="12.875" customWidth="1"/>
    <col min="34" max="34" width="15.375" customWidth="1"/>
    <col min="43" max="43" width="9.75" bestFit="1" customWidth="1"/>
    <col min="56" max="56" width="9.875" bestFit="1" customWidth="1"/>
    <col min="57" max="57" width="14.125" bestFit="1" customWidth="1"/>
    <col min="60" max="60" width="16.375" customWidth="1"/>
    <col min="61" max="61" width="25.125" customWidth="1"/>
    <col min="62" max="62" width="22.25" customWidth="1"/>
    <col min="63" max="63" width="14.125" customWidth="1"/>
    <col min="64" max="64" width="18" customWidth="1"/>
    <col min="65" max="65" width="17.875" bestFit="1" customWidth="1"/>
    <col min="66" max="67" width="26.625" bestFit="1" customWidth="1"/>
    <col min="68" max="68" width="20.125" bestFit="1" customWidth="1"/>
    <col min="69" max="69" width="9.375" customWidth="1"/>
    <col min="70" max="70" width="17.625" customWidth="1"/>
    <col min="77" max="77" width="13" customWidth="1"/>
    <col min="78" max="78" width="16.375" customWidth="1"/>
    <col min="79" max="80" width="14.5" customWidth="1"/>
    <col min="83" max="83" width="9" customWidth="1"/>
    <col min="93" max="93" width="15.75" bestFit="1" customWidth="1"/>
    <col min="94" max="94" width="13.125" customWidth="1"/>
    <col min="95" max="95" width="13.25" customWidth="1"/>
    <col min="97" max="97" width="11.125" customWidth="1"/>
    <col min="98" max="99" width="12.375" customWidth="1"/>
    <col min="106" max="107" width="12.375" customWidth="1"/>
    <col min="114" max="115" width="13.625" customWidth="1"/>
    <col min="116" max="116" width="12.125" customWidth="1"/>
    <col min="126" max="126" width="27.75" bestFit="1" customWidth="1"/>
    <col min="174" max="174" width="21.25" customWidth="1"/>
    <col min="175" max="175" width="16.25" bestFit="1" customWidth="1"/>
    <col min="176" max="176" width="9.75" bestFit="1" customWidth="1"/>
    <col min="179" max="179" width="13.875" customWidth="1"/>
    <col min="222" max="222" width="18.625" customWidth="1"/>
    <col min="223" max="223" width="35.25" customWidth="1"/>
    <col min="224" max="224" width="15.875" customWidth="1"/>
    <col min="231" max="231" width="32.125" customWidth="1"/>
    <col min="244" max="244" width="24.625" customWidth="1"/>
    <col min="245" max="245" width="45.75" customWidth="1"/>
    <col min="252" max="252" width="14" customWidth="1"/>
    <col min="253" max="253" width="18" customWidth="1"/>
    <col min="255" max="255" width="20" customWidth="1"/>
    <col min="268" max="268" width="25.25" customWidth="1"/>
    <col min="269" max="269" width="17.125" customWidth="1"/>
  </cols>
  <sheetData>
    <row r="1" spans="1:284" ht="19.5">
      <c r="A1" s="71" t="s">
        <v>151</v>
      </c>
      <c r="B1" s="54" t="s">
        <v>152</v>
      </c>
      <c r="C1" s="54" t="s">
        <v>153</v>
      </c>
      <c r="D1" s="54" t="s">
        <v>154</v>
      </c>
      <c r="E1" s="71" t="s">
        <v>155</v>
      </c>
      <c r="F1" s="54" t="s">
        <v>156</v>
      </c>
      <c r="G1" s="71" t="s">
        <v>157</v>
      </c>
      <c r="H1" s="54" t="s">
        <v>158</v>
      </c>
      <c r="I1" s="54" t="s">
        <v>159</v>
      </c>
      <c r="J1" s="54" t="s">
        <v>160</v>
      </c>
      <c r="K1" s="54" t="s">
        <v>161</v>
      </c>
      <c r="L1" s="54" t="s">
        <v>162</v>
      </c>
      <c r="M1" s="54" t="s">
        <v>163</v>
      </c>
      <c r="N1" s="54" t="s">
        <v>164</v>
      </c>
      <c r="O1" s="54" t="s">
        <v>165</v>
      </c>
      <c r="P1" s="54" t="s">
        <v>166</v>
      </c>
      <c r="Q1" s="71" t="s">
        <v>167</v>
      </c>
      <c r="R1" s="54" t="s">
        <v>168</v>
      </c>
      <c r="S1" s="54" t="s">
        <v>169</v>
      </c>
      <c r="T1" s="54" t="s">
        <v>170</v>
      </c>
      <c r="U1" s="54" t="s">
        <v>171</v>
      </c>
      <c r="V1" s="54" t="s">
        <v>172</v>
      </c>
      <c r="W1" s="54" t="s">
        <v>173</v>
      </c>
      <c r="X1" s="54" t="s">
        <v>174</v>
      </c>
      <c r="Y1" s="54" t="s">
        <v>175</v>
      </c>
      <c r="Z1" s="54" t="s">
        <v>176</v>
      </c>
      <c r="AA1" s="71" t="s">
        <v>177</v>
      </c>
      <c r="AB1" s="54" t="s">
        <v>178</v>
      </c>
      <c r="AC1" s="54" t="s">
        <v>179</v>
      </c>
      <c r="AD1" s="54" t="s">
        <v>180</v>
      </c>
      <c r="AE1" s="54" t="s">
        <v>181</v>
      </c>
      <c r="AF1" s="54" t="s">
        <v>182</v>
      </c>
      <c r="AG1" s="54" t="s">
        <v>1118</v>
      </c>
      <c r="AH1" s="71" t="s">
        <v>183</v>
      </c>
      <c r="AI1" t="s">
        <v>1119</v>
      </c>
      <c r="AJ1" t="s">
        <v>1120</v>
      </c>
      <c r="AK1" t="s">
        <v>1121</v>
      </c>
      <c r="AL1" t="s">
        <v>1122</v>
      </c>
      <c r="AM1" t="s">
        <v>1123</v>
      </c>
      <c r="AN1" t="s">
        <v>1124</v>
      </c>
      <c r="AO1" t="s">
        <v>1125</v>
      </c>
      <c r="AP1" t="s">
        <v>1126</v>
      </c>
      <c r="AQ1" t="s">
        <v>184</v>
      </c>
      <c r="AR1" t="s">
        <v>1127</v>
      </c>
      <c r="AS1" t="s">
        <v>1128</v>
      </c>
      <c r="AT1" t="s">
        <v>1129</v>
      </c>
      <c r="AU1" s="54" t="s">
        <v>185</v>
      </c>
      <c r="AV1" s="71" t="s">
        <v>186</v>
      </c>
      <c r="AW1" t="s">
        <v>1130</v>
      </c>
      <c r="AX1" t="s">
        <v>1131</v>
      </c>
      <c r="AY1" t="s">
        <v>1132</v>
      </c>
      <c r="AZ1" s="71" t="s">
        <v>187</v>
      </c>
      <c r="BA1" s="54" t="s">
        <v>1133</v>
      </c>
      <c r="BB1" s="54" t="s">
        <v>188</v>
      </c>
      <c r="BC1" s="54" t="s">
        <v>189</v>
      </c>
      <c r="BD1" s="54" t="s">
        <v>190</v>
      </c>
      <c r="BE1" s="54" t="s">
        <v>191</v>
      </c>
      <c r="BF1" s="54" t="s">
        <v>192</v>
      </c>
      <c r="BG1" s="54" t="s">
        <v>193</v>
      </c>
      <c r="BH1" s="54" t="s">
        <v>194</v>
      </c>
      <c r="BI1" s="54" t="s">
        <v>195</v>
      </c>
      <c r="BJ1" s="54" t="s">
        <v>196</v>
      </c>
      <c r="BK1" s="54" t="s">
        <v>197</v>
      </c>
      <c r="BL1" s="54" t="s">
        <v>198</v>
      </c>
      <c r="BM1" s="54" t="s">
        <v>199</v>
      </c>
      <c r="BN1" s="54" t="s">
        <v>200</v>
      </c>
      <c r="BO1" s="54" t="s">
        <v>201</v>
      </c>
      <c r="BP1" s="54" t="s">
        <v>202</v>
      </c>
      <c r="BQ1" s="54" t="s">
        <v>203</v>
      </c>
      <c r="BR1" s="71" t="s">
        <v>204</v>
      </c>
      <c r="BS1" t="s">
        <v>1134</v>
      </c>
      <c r="BT1" t="s">
        <v>1135</v>
      </c>
      <c r="BU1" t="s">
        <v>1136</v>
      </c>
      <c r="BV1" t="s">
        <v>1137</v>
      </c>
      <c r="BW1" t="s">
        <v>1138</v>
      </c>
      <c r="BX1" s="54" t="s">
        <v>205</v>
      </c>
      <c r="BY1" s="54" t="s">
        <v>206</v>
      </c>
      <c r="BZ1" s="54" t="s">
        <v>207</v>
      </c>
      <c r="CA1" s="54" t="s">
        <v>208</v>
      </c>
      <c r="CB1" s="54" t="s">
        <v>209</v>
      </c>
      <c r="CC1" s="54" t="s">
        <v>210</v>
      </c>
      <c r="CD1" s="54" t="s">
        <v>211</v>
      </c>
      <c r="CE1" s="54" t="s">
        <v>212</v>
      </c>
      <c r="CF1" s="54" t="s">
        <v>213</v>
      </c>
      <c r="CG1" s="54" t="s">
        <v>214</v>
      </c>
      <c r="CH1" s="54" t="s">
        <v>215</v>
      </c>
      <c r="CI1" s="54" t="s">
        <v>216</v>
      </c>
      <c r="CJ1" s="54" t="s">
        <v>217</v>
      </c>
      <c r="CK1" s="54" t="s">
        <v>218</v>
      </c>
      <c r="CL1" s="54" t="s">
        <v>219</v>
      </c>
      <c r="CM1" s="54" t="s">
        <v>220</v>
      </c>
      <c r="CN1" s="54" t="s">
        <v>221</v>
      </c>
      <c r="CO1" s="54" t="s">
        <v>222</v>
      </c>
      <c r="CP1" s="54" t="s">
        <v>223</v>
      </c>
      <c r="CQ1" s="54" t="s">
        <v>224</v>
      </c>
      <c r="CR1" s="54" t="s">
        <v>225</v>
      </c>
      <c r="CS1" s="54" t="s">
        <v>226</v>
      </c>
      <c r="CT1" s="54" t="s">
        <v>227</v>
      </c>
      <c r="CU1" s="54" t="s">
        <v>1139</v>
      </c>
      <c r="CV1" s="54" t="s">
        <v>228</v>
      </c>
      <c r="CW1" s="54" t="s">
        <v>229</v>
      </c>
      <c r="CX1" s="54" t="s">
        <v>230</v>
      </c>
      <c r="CY1" s="54" t="s">
        <v>1140</v>
      </c>
      <c r="CZ1" s="54" t="s">
        <v>231</v>
      </c>
      <c r="DA1" s="54" t="s">
        <v>232</v>
      </c>
      <c r="DB1" s="54" t="s">
        <v>233</v>
      </c>
      <c r="DC1" s="54" t="s">
        <v>1141</v>
      </c>
      <c r="DD1" s="54" t="s">
        <v>234</v>
      </c>
      <c r="DE1" s="54" t="s">
        <v>235</v>
      </c>
      <c r="DF1" s="54" t="s">
        <v>236</v>
      </c>
      <c r="DG1" s="54" t="s">
        <v>1142</v>
      </c>
      <c r="DH1" s="54" t="s">
        <v>237</v>
      </c>
      <c r="DI1" s="54" t="s">
        <v>238</v>
      </c>
      <c r="DJ1" s="54" t="s">
        <v>239</v>
      </c>
      <c r="DK1" s="54" t="s">
        <v>1143</v>
      </c>
      <c r="DL1" s="54" t="s">
        <v>240</v>
      </c>
      <c r="DM1" s="54" t="s">
        <v>241</v>
      </c>
      <c r="DN1" s="54" t="s">
        <v>242</v>
      </c>
      <c r="DO1" s="54" t="s">
        <v>1144</v>
      </c>
      <c r="DP1" s="54" t="s">
        <v>243</v>
      </c>
      <c r="DQ1" t="s">
        <v>1145</v>
      </c>
      <c r="DR1" t="s">
        <v>1146</v>
      </c>
      <c r="DS1" t="s">
        <v>1147</v>
      </c>
      <c r="DT1" t="s">
        <v>1148</v>
      </c>
      <c r="DU1" t="s">
        <v>1149</v>
      </c>
      <c r="DV1" s="54" t="s">
        <v>244</v>
      </c>
      <c r="DW1" s="54" t="s">
        <v>245</v>
      </c>
      <c r="DX1" s="54" t="s">
        <v>246</v>
      </c>
      <c r="DY1" s="54" t="s">
        <v>247</v>
      </c>
      <c r="DZ1" s="54" t="s">
        <v>248</v>
      </c>
      <c r="EA1" s="54" t="s">
        <v>249</v>
      </c>
      <c r="EB1" s="54" t="s">
        <v>250</v>
      </c>
      <c r="EC1" t="s">
        <v>1150</v>
      </c>
      <c r="ED1" t="s">
        <v>1151</v>
      </c>
      <c r="EE1" t="s">
        <v>1152</v>
      </c>
      <c r="EF1" t="s">
        <v>251</v>
      </c>
      <c r="EG1" t="s">
        <v>1153</v>
      </c>
      <c r="EH1" s="54" t="s">
        <v>252</v>
      </c>
      <c r="EI1" s="54" t="s">
        <v>253</v>
      </c>
      <c r="EJ1" s="54" t="s">
        <v>1154</v>
      </c>
      <c r="EK1" s="54" t="s">
        <v>1155</v>
      </c>
      <c r="EL1" s="54" t="s">
        <v>254</v>
      </c>
      <c r="EM1" s="54" t="s">
        <v>1156</v>
      </c>
      <c r="EN1" s="54" t="s">
        <v>255</v>
      </c>
      <c r="EO1" s="54" t="s">
        <v>256</v>
      </c>
      <c r="EP1" s="54" t="s">
        <v>1157</v>
      </c>
      <c r="EQ1" s="54" t="s">
        <v>1158</v>
      </c>
      <c r="ER1" s="54" t="s">
        <v>257</v>
      </c>
      <c r="ES1" s="54" t="s">
        <v>258</v>
      </c>
      <c r="ET1" s="54" t="s">
        <v>259</v>
      </c>
      <c r="EU1" s="54" t="s">
        <v>260</v>
      </c>
      <c r="EV1" s="54" t="s">
        <v>1000</v>
      </c>
      <c r="EW1" s="54" t="s">
        <v>1001</v>
      </c>
      <c r="EX1" s="54" t="s">
        <v>1002</v>
      </c>
      <c r="EY1" s="54" t="s">
        <v>1159</v>
      </c>
      <c r="EZ1" s="54" t="s">
        <v>1003</v>
      </c>
      <c r="FA1" s="54" t="s">
        <v>1004</v>
      </c>
      <c r="FB1" s="54" t="s">
        <v>1005</v>
      </c>
      <c r="FC1" s="54" t="s">
        <v>1006</v>
      </c>
      <c r="FD1" s="54" t="s">
        <v>1007</v>
      </c>
      <c r="FE1" s="54" t="s">
        <v>1008</v>
      </c>
      <c r="FF1" s="54" t="s">
        <v>1160</v>
      </c>
      <c r="FG1" s="54" t="s">
        <v>1009</v>
      </c>
      <c r="FH1" s="54" t="s">
        <v>1010</v>
      </c>
      <c r="FI1" s="54" t="s">
        <v>1011</v>
      </c>
      <c r="FJ1" s="54" t="s">
        <v>1012</v>
      </c>
      <c r="FK1" s="54" t="s">
        <v>1013</v>
      </c>
      <c r="FL1" s="54" t="s">
        <v>1014</v>
      </c>
      <c r="FM1" s="54" t="s">
        <v>1015</v>
      </c>
      <c r="FN1" s="54" t="s">
        <v>1016</v>
      </c>
      <c r="FO1" s="54" t="s">
        <v>1017</v>
      </c>
      <c r="FP1" s="54" t="s">
        <v>1018</v>
      </c>
      <c r="FQ1" s="54" t="s">
        <v>1161</v>
      </c>
      <c r="FR1" s="54" t="s">
        <v>261</v>
      </c>
      <c r="FS1" s="54" t="s">
        <v>262</v>
      </c>
      <c r="FT1" s="54" t="s">
        <v>263</v>
      </c>
      <c r="FU1" s="54" t="s">
        <v>264</v>
      </c>
      <c r="FV1" s="54" t="s">
        <v>265</v>
      </c>
      <c r="FW1" s="54" t="s">
        <v>266</v>
      </c>
      <c r="FX1" s="54" t="s">
        <v>267</v>
      </c>
      <c r="FY1" s="54" t="s">
        <v>268</v>
      </c>
      <c r="FZ1" s="54" t="s">
        <v>269</v>
      </c>
      <c r="GA1" s="54" t="s">
        <v>270</v>
      </c>
      <c r="GB1" s="54" t="s">
        <v>271</v>
      </c>
      <c r="GC1" s="54" t="s">
        <v>272</v>
      </c>
      <c r="GD1" s="54" t="s">
        <v>273</v>
      </c>
      <c r="GE1" s="54" t="s">
        <v>274</v>
      </c>
      <c r="GF1" s="54" t="s">
        <v>275</v>
      </c>
      <c r="GG1" s="54" t="s">
        <v>276</v>
      </c>
      <c r="GH1" s="54" t="s">
        <v>277</v>
      </c>
      <c r="GI1" s="54" t="s">
        <v>278</v>
      </c>
      <c r="GJ1" s="54" t="s">
        <v>279</v>
      </c>
      <c r="GK1" s="54" t="s">
        <v>280</v>
      </c>
      <c r="GL1" s="54" t="s">
        <v>281</v>
      </c>
      <c r="GM1" s="54" t="s">
        <v>282</v>
      </c>
      <c r="GN1" s="54" t="s">
        <v>283</v>
      </c>
      <c r="GO1" s="54" t="s">
        <v>284</v>
      </c>
      <c r="GP1" s="54" t="s">
        <v>285</v>
      </c>
      <c r="GQ1" s="54" t="s">
        <v>286</v>
      </c>
      <c r="GR1" s="54" t="s">
        <v>287</v>
      </c>
      <c r="GS1" s="54" t="s">
        <v>288</v>
      </c>
      <c r="GT1" s="54" t="s">
        <v>289</v>
      </c>
      <c r="GU1" s="54" t="s">
        <v>290</v>
      </c>
      <c r="GV1" s="54" t="s">
        <v>291</v>
      </c>
      <c r="GW1" s="54" t="s">
        <v>292</v>
      </c>
      <c r="GX1" s="54" t="s">
        <v>293</v>
      </c>
      <c r="GY1" s="54" t="s">
        <v>294</v>
      </c>
      <c r="GZ1" s="54" t="s">
        <v>295</v>
      </c>
      <c r="HA1" s="54" t="s">
        <v>296</v>
      </c>
      <c r="HB1" s="54" t="s">
        <v>297</v>
      </c>
      <c r="HC1" s="54" t="s">
        <v>298</v>
      </c>
      <c r="HD1" s="54" t="s">
        <v>299</v>
      </c>
      <c r="HE1" s="54" t="s">
        <v>300</v>
      </c>
      <c r="HF1" s="54" t="s">
        <v>301</v>
      </c>
      <c r="HG1" s="54" t="s">
        <v>302</v>
      </c>
      <c r="HH1" s="54" t="s">
        <v>303</v>
      </c>
      <c r="HI1" s="54" t="s">
        <v>304</v>
      </c>
      <c r="HJ1" s="54" t="s">
        <v>305</v>
      </c>
      <c r="HK1" s="54" t="s">
        <v>306</v>
      </c>
      <c r="HL1" s="54" t="s">
        <v>307</v>
      </c>
      <c r="HM1" s="54" t="s">
        <v>308</v>
      </c>
      <c r="HN1" s="54" t="s">
        <v>309</v>
      </c>
      <c r="HO1" s="54" t="s">
        <v>310</v>
      </c>
      <c r="HP1" s="54" t="s">
        <v>311</v>
      </c>
      <c r="HQ1" s="54" t="s">
        <v>312</v>
      </c>
      <c r="HR1" s="54" t="s">
        <v>313</v>
      </c>
      <c r="HS1" s="54" t="s">
        <v>314</v>
      </c>
      <c r="HT1" s="54" t="s">
        <v>315</v>
      </c>
      <c r="HU1" s="54" t="s">
        <v>316</v>
      </c>
      <c r="HV1" s="54" t="s">
        <v>317</v>
      </c>
      <c r="HW1" s="54" t="s">
        <v>318</v>
      </c>
      <c r="HX1" s="54" t="s">
        <v>319</v>
      </c>
      <c r="HY1" s="54" t="s">
        <v>320</v>
      </c>
      <c r="HZ1" s="54" t="s">
        <v>321</v>
      </c>
      <c r="IA1" s="54" t="s">
        <v>322</v>
      </c>
      <c r="IB1" s="54" t="s">
        <v>323</v>
      </c>
      <c r="IC1" s="54" t="s">
        <v>324</v>
      </c>
      <c r="ID1" s="54" t="s">
        <v>325</v>
      </c>
      <c r="IE1" s="54" t="s">
        <v>326</v>
      </c>
      <c r="IF1" s="54" t="s">
        <v>327</v>
      </c>
      <c r="IG1" s="54" t="s">
        <v>328</v>
      </c>
      <c r="IH1" s="54" t="s">
        <v>329</v>
      </c>
      <c r="II1" s="54" t="s">
        <v>330</v>
      </c>
      <c r="IJ1" s="54" t="s">
        <v>331</v>
      </c>
      <c r="IK1" s="54" t="s">
        <v>332</v>
      </c>
      <c r="IL1" s="54" t="s">
        <v>333</v>
      </c>
      <c r="IM1" s="54" t="s">
        <v>334</v>
      </c>
      <c r="IN1" s="54" t="s">
        <v>335</v>
      </c>
      <c r="IO1" s="54" t="s">
        <v>336</v>
      </c>
      <c r="IP1" s="54" t="s">
        <v>337</v>
      </c>
      <c r="IQ1" s="54" t="s">
        <v>338</v>
      </c>
      <c r="IR1" s="54" t="s">
        <v>339</v>
      </c>
      <c r="IS1" s="54" t="s">
        <v>340</v>
      </c>
      <c r="IT1" s="54" t="s">
        <v>341</v>
      </c>
      <c r="IU1" s="54" t="s">
        <v>342</v>
      </c>
      <c r="IV1" s="54" t="s">
        <v>343</v>
      </c>
      <c r="IW1" s="54" t="s">
        <v>344</v>
      </c>
      <c r="IX1" s="54" t="s">
        <v>345</v>
      </c>
      <c r="IY1" s="54" t="s">
        <v>346</v>
      </c>
      <c r="IZ1" s="54" t="s">
        <v>347</v>
      </c>
      <c r="JA1" s="54" t="s">
        <v>348</v>
      </c>
      <c r="JB1" s="54" t="s">
        <v>349</v>
      </c>
      <c r="JC1" s="54" t="s">
        <v>350</v>
      </c>
      <c r="JD1" s="54" t="s">
        <v>351</v>
      </c>
      <c r="JE1" s="54" t="s">
        <v>352</v>
      </c>
      <c r="JF1" s="54" t="s">
        <v>353</v>
      </c>
      <c r="JG1" s="54" t="s">
        <v>354</v>
      </c>
      <c r="JH1" s="54" t="s">
        <v>355</v>
      </c>
      <c r="JI1" s="71" t="s">
        <v>356</v>
      </c>
      <c r="JJ1" s="54" t="s">
        <v>357</v>
      </c>
      <c r="JK1" s="54" t="s">
        <v>358</v>
      </c>
      <c r="JL1" s="54" t="s">
        <v>359</v>
      </c>
      <c r="JM1" s="54" t="s">
        <v>360</v>
      </c>
      <c r="JN1" s="54" t="s">
        <v>361</v>
      </c>
      <c r="JO1" s="54" t="s">
        <v>362</v>
      </c>
      <c r="JP1" s="54" t="s">
        <v>363</v>
      </c>
      <c r="JQ1" s="54" t="s">
        <v>364</v>
      </c>
      <c r="JR1" s="54" t="s">
        <v>365</v>
      </c>
      <c r="JS1" s="54" t="s">
        <v>366</v>
      </c>
      <c r="JT1" s="54" t="s">
        <v>367</v>
      </c>
      <c r="JU1" s="54" t="s">
        <v>368</v>
      </c>
      <c r="JV1" s="54" t="s">
        <v>369</v>
      </c>
      <c r="JW1" s="54" t="s">
        <v>370</v>
      </c>
      <c r="JX1" s="54" t="s">
        <v>371</v>
      </c>
    </row>
    <row r="2" spans="1:284" ht="19.5">
      <c r="A2" s="71"/>
      <c r="B2" s="54" t="e">
        <f>Lookups!B6&amp;"/"&amp;Lookups!C6&amp;"/"&amp;Lookups!D6</f>
        <v>#N/A</v>
      </c>
      <c r="C2" s="54">
        <f>Form1_入学願書!O7</f>
        <v>0</v>
      </c>
      <c r="D2" s="54">
        <f>Form1_入学願書!O7</f>
        <v>0</v>
      </c>
      <c r="E2" s="71">
        <v>301</v>
      </c>
      <c r="F2" s="54" t="s">
        <v>372</v>
      </c>
      <c r="G2" s="54"/>
      <c r="H2" s="54" t="s">
        <v>373</v>
      </c>
      <c r="I2" s="54" t="s">
        <v>373</v>
      </c>
      <c r="J2" s="54" t="s">
        <v>373</v>
      </c>
      <c r="K2" s="54" t="str">
        <f>Lookups!B7&amp;"/"&amp;Lookups!C7&amp;"/"&amp;Lookups!D7</f>
        <v>0/0/</v>
      </c>
      <c r="L2" s="54" t="e">
        <f>INDEX(Lookups!I63:I74, MATCH(Form1_入学願書!J21, Lookups!C50:C61, 0))</f>
        <v>#N/A</v>
      </c>
      <c r="M2" s="54">
        <f>Lookups!B6</f>
        <v>0</v>
      </c>
      <c r="N2" s="55" t="e">
        <f>Lookups!C6&amp;"月期"</f>
        <v>#N/A</v>
      </c>
      <c r="O2" s="54" t="s">
        <v>373</v>
      </c>
      <c r="P2" s="54" t="s">
        <v>373</v>
      </c>
      <c r="Q2" s="71"/>
      <c r="R2" s="54" t="s">
        <v>373</v>
      </c>
      <c r="S2" s="54" t="e">
        <f>Form1_入学願書!H9&amp;"/"&amp;VLOOKUP(Form1_入学願書!L9,Lookups!A11:B22,2,FALSE)&amp;"/"&amp;Form1_入学願書!O9</f>
        <v>#N/A</v>
      </c>
      <c r="T2" s="54" t="e">
        <f ca="1">YEAR(NOW())-YEAR(S2)</f>
        <v>#N/A</v>
      </c>
      <c r="U2" s="54" t="str">
        <f>IF(Form1_入学願書!X9="■","男性",IF(Form1_入学願書!AD9="■","女性",""))</f>
        <v/>
      </c>
      <c r="V2" s="54">
        <f>Form1_入学願書!X8</f>
        <v>0</v>
      </c>
      <c r="W2" s="54">
        <f>Form1_入学願書!H11</f>
        <v>0</v>
      </c>
      <c r="X2" s="63">
        <f>Form1_入学願書!H12</f>
        <v>0</v>
      </c>
      <c r="Y2" s="63">
        <f>Form1_入学願書!U12</f>
        <v>0</v>
      </c>
      <c r="Z2" s="54" t="str">
        <f>IF(Form2_履歴書!J26="■","無",IF(Form2_履歴書!P26="■","有",""))</f>
        <v/>
      </c>
      <c r="AA2" s="71"/>
      <c r="AB2" s="54" t="e">
        <f>B2</f>
        <v>#N/A</v>
      </c>
      <c r="AC2" s="54" t="s">
        <v>373</v>
      </c>
      <c r="AD2" s="54" t="s">
        <v>373</v>
      </c>
      <c r="AE2" s="54" t="s">
        <v>376</v>
      </c>
      <c r="AF2" s="54" t="e" cm="1">
        <f t="array" ref="AF2">_xlfn.IFS(
    YEARFRAC(B2,K2)&gt;=1.95, "2年",
    YEARFRAC(B2,K2)&gt;=1.75, "1.9年",
    YEARFRAC(B2,K2)&gt;=1.45, "1.6年",
    YEARFRAC(B2,K2)&gt;=1.15, "1.3年",
    YEARFRAC(B2,K2)&gt;=0.85, "1年",
    TRUE, ""
)</f>
        <v>#N/A</v>
      </c>
      <c r="AG2" s="54"/>
      <c r="AH2" s="71"/>
      <c r="AI2" s="54" t="s">
        <v>377</v>
      </c>
      <c r="AJ2" s="54"/>
      <c r="AK2" s="54" t="s">
        <v>1162</v>
      </c>
      <c r="AL2" s="54" t="s">
        <v>373</v>
      </c>
      <c r="AM2" s="54" t="s">
        <v>373</v>
      </c>
      <c r="AN2" s="54" t="s">
        <v>373</v>
      </c>
      <c r="AO2" s="54" t="str">
        <f>IF(Form2_履歴書!O49="", "", Form2_履歴書!O49)</f>
        <v>　</v>
      </c>
      <c r="AP2" s="54" t="str">
        <f>IF(Form2_履歴書!AF50="", "", Form2_履歴書!AF50)</f>
        <v>　</v>
      </c>
      <c r="AQ2" s="54" t="str">
        <f>IF(TRIM(AP2)&lt;&gt;"", "不交付歴あり", "")</f>
        <v/>
      </c>
      <c r="AR2" s="54"/>
      <c r="AS2" s="54" t="s">
        <v>373</v>
      </c>
      <c r="AT2" s="54" t="s">
        <v>373</v>
      </c>
      <c r="AU2" s="54" t="s">
        <v>373</v>
      </c>
      <c r="AV2" s="99" t="s">
        <v>1208</v>
      </c>
      <c r="AW2" s="54"/>
      <c r="AX2" s="54"/>
      <c r="AY2" s="54"/>
      <c r="AZ2" s="99" t="s">
        <v>1209</v>
      </c>
      <c r="BA2" s="54" t="s">
        <v>373</v>
      </c>
      <c r="BB2" s="54">
        <f>Form1_入学願書!AI12</f>
        <v>0</v>
      </c>
      <c r="BC2" s="54" t="s">
        <v>373</v>
      </c>
      <c r="BD2" s="63">
        <f>Form1_入学願書!H13</f>
        <v>0</v>
      </c>
      <c r="BE2" s="54" t="str">
        <f>IF(AND(Form1_入学願書!AI13="", Form1_入学願書!AM13="", Form1_入学願書!AP13=""), "", Form1_入学願書!AI13 &amp; "/" &amp; Form1_入学願書!AM13 &amp; "/" &amp; Form1_入学願書!AP13)</f>
        <v/>
      </c>
      <c r="BF2" s="54" t="s">
        <v>192</v>
      </c>
      <c r="BG2" s="54" t="s">
        <v>373</v>
      </c>
      <c r="BH2" s="54" t="s">
        <v>375</v>
      </c>
      <c r="BI2" s="54" t="str">
        <f>IF(Form2_履歴書!B54="■", "有", IF(Form2_履歴書!B54="□", "無", ""))</f>
        <v>無</v>
      </c>
      <c r="BJ2" s="54" t="str">
        <f>IF(TRIM(Form2_履歴書!X54)="", "", Form2_履歴書!X54)</f>
        <v/>
      </c>
      <c r="BK2" s="54" t="str">
        <f>IF(AND(TRIM(Form2_履歴書!C58)="", TRIM(Form2_履歴書!G58)="", TRIM(Form2_履歴書!J58)=""), "", Form2_履歴書!C58&amp;"/"&amp;Form2_履歴書!G58&amp;"/"&amp;Form2_履歴書!J58)</f>
        <v/>
      </c>
      <c r="BL2" s="54" t="str">
        <f>IF(AND(TRIM(Form2_履歴書!M58)="", TRIM(Form2_履歴書!Q58)="", TRIM(Form2_履歴書!T58)=""), "", Form2_履歴書!M58&amp;"/"&amp;Form2_履歴書!Q58&amp;"/"&amp;Form2_履歴書!T58)</f>
        <v/>
      </c>
      <c r="BM2" s="54" t="str">
        <f>IF(Form1_入学願書!V26="■",Ringual!BM1,"")</f>
        <v/>
      </c>
      <c r="BN2" s="54" t="str">
        <f>IF(OR(Form1_入学願書!J25="■", Form1_入学願書!T25="■", Form1_入学願書!AE25="■"), Ringual!BN1, "")</f>
        <v/>
      </c>
      <c r="BO2" s="54" t="str">
        <f>IF(Form1_入学願書!J26="■",Ringual!BO1,"")</f>
        <v/>
      </c>
      <c r="BP2" s="54" t="str">
        <f>IF(Form1_入学願書!AE26="■",Ringual!BP1,"")</f>
        <v/>
      </c>
      <c r="BQ2" s="54" t="str">
        <f>IF(TRIM(SUBSTITUTE(Form1_入学願書!AL26,"　",""))="", "", Form1_入学願書!AL26)</f>
        <v/>
      </c>
      <c r="BR2" s="71" t="s">
        <v>373</v>
      </c>
      <c r="BS2" s="98"/>
      <c r="BT2" s="98"/>
      <c r="BU2" s="98"/>
      <c r="BV2" s="98"/>
      <c r="BW2" s="98"/>
      <c r="BX2" s="98">
        <f>Form2_履歴書!AO30+Form2_履歴書!AO31+Form2_履歴書!AO32+Form2_履歴書!AO33+Form2_履歴書!AO34+Form2_履歴書!AO35</f>
        <v>0</v>
      </c>
      <c r="BY2" t="str" cm="1">
        <f t="array" aca="1" ref="BY2" ca="1">IF(SUMPRODUCT(--(IF((ISNUMBER(Lookups!$AQ$12:$AQ$17))*(ISNUMBER(Lookups!$AR$12:$AR$17))*(Lookups!$AR$12:$AR$17&gt;=1)*(Lookups!$AR$12:$AR$17&lt;=12), DATE(Lookups!$AQ$12:$AQ$17, Lookups!$AR$12:$AR$17, 1) &gt; TODAY(), FALSE))) &gt; 0, "", BY1)</f>
        <v>最終学歴卒業</v>
      </c>
      <c r="BZ2" t="str" cm="1">
        <f t="array" aca="1" ref="BZ2" ca="1">IF(SUMPRODUCT(--(IF((ISNUMBER(Lookups!$AQ$12:$AQ$17))*(ISNUMBER(Lookups!$AR$12:$AR$17))*(Lookups!$AR$12:$AR$17&gt;=1)*(Lookups!$AR$12:$AR$17&lt;=12), DATE(Lookups!$AQ$12:$AQ$17, Lookups!$AR$12:$AR$17, 1) &gt; TODAY(), FALSE))) &gt; 0, BZ1, "")</f>
        <v/>
      </c>
      <c r="CA2" s="71"/>
      <c r="CB2" s="71"/>
      <c r="CC2" s="98" t="str">
        <f>IF(Form1_入学願書!J16="□", "", IF(Form1_入学願書!J16="■", CC1, ""))</f>
        <v/>
      </c>
      <c r="CD2" s="98" t="str">
        <f>IF(Form1_入学願書!U16="□", "", IF(Form1_入学願書!U16="■", CD1, ""))</f>
        <v/>
      </c>
      <c r="CE2" s="98" t="str">
        <f>IF(Form1_入学願書!AG16="□", "", IF(Form1_入学願書!AG16="■", CE1, ""))</f>
        <v/>
      </c>
      <c r="CF2" s="98" t="str">
        <f>IF(Form1_入学願書!J17="□", "", IF(Form1_入学願書!J17="■", CF1, ""))</f>
        <v/>
      </c>
      <c r="CG2" s="98" t="str">
        <f>IF(Form1_入学願書!U17="□", "", IF(Form1_入学願書!U17="■", CG1, ""))</f>
        <v/>
      </c>
      <c r="CH2" s="98" t="str">
        <f>IF(Form1_入学願書!AG17="□", "", IF(Form1_入学願書!AG17="■", CH1, ""))</f>
        <v/>
      </c>
      <c r="CI2" s="54" t="s">
        <v>373</v>
      </c>
      <c r="CJ2" s="54" t="s">
        <v>373</v>
      </c>
      <c r="CK2" s="54" t="s">
        <v>373</v>
      </c>
      <c r="CL2" s="54" t="s">
        <v>373</v>
      </c>
      <c r="CM2" s="54" t="s">
        <v>373</v>
      </c>
      <c r="CN2" s="54" t="s">
        <v>373</v>
      </c>
      <c r="CO2" s="54" t="e" cm="1">
        <f t="array" ref="CO2">LOOKUP(2,1/(Form2_履歴書!C30:C35&lt;&gt;""),Form2_履歴書!C30:C35)</f>
        <v>#N/A</v>
      </c>
      <c r="CP2" s="54" t="e" cm="1" vm="1">
        <f t="array" ref="CP2">TEXT(
  MAX(_xlfn._xlws.FILTER(DATE(Lookups!$AQ$12:$AQ$17, Lookups!$AR$12:$AR$17, 1),
    (ISNUMBER(Lookups!$AQ$12:$AQ$17))*
    (ISNUMBER(Lookups!$AR$12:$AR$17))*
    (Lookups!$AR$12:$AR$17&gt;=1)*
    (Lookups!$AR$12:$AR$17&lt;=12)
  )),
"yyyy/m")</f>
        <v>#VALUE!</v>
      </c>
      <c r="CQ2" s="54"/>
      <c r="CR2" s="54"/>
      <c r="CS2" s="104" t="e" cm="1" vm="1">
        <f t="array" ref="CS2">TEXT(
  MAX(_xlfn._xlws.FILTER(DATE(Lookups!$AQ$5:$AQ$10, Lookups!$AR$5:$AR$10, 1),
    (ISNUMBER(Lookups!$AQ$5:$AQ$10))*
    (ISNUMBER(Lookups!$AR$5:$AR$10))*
    (Lookups!$AR$5:$AR$10&gt;=1)*
    (Lookups!$AR$5:$AR$10&lt;=12)
  )),
"yyyy/m")</f>
        <v>#VALUE!</v>
      </c>
      <c r="CT2" s="104" t="e" cm="1" vm="1">
        <f t="array" ref="CT2">TEXT(
  MAX(_xlfn._xlws.FILTER(DATE(Lookups!$AQ$12:$AQ$17, Lookups!$AR$12:$AR$17, 1),
    (ISNUMBER(Lookups!$AQ$12:$AQ$17))*
    (ISNUMBER(Lookups!$AR$12:$AR$17))*
    (Lookups!$AR$12:$AR$17&gt;=1)*
    (Lookups!$AR$12:$AR$17&lt;=12)
  )),
"yyyy/m")</f>
        <v>#VALUE!</v>
      </c>
      <c r="CU2" s="104"/>
      <c r="CV2" s="104" t="e" cm="1">
        <f t="array" ref="CV2">LOOKUP(2,1/(Form2_履歴書!C30:C35&lt;&gt;""),Form2_履歴書!C30:C35)</f>
        <v>#N/A</v>
      </c>
      <c r="CW2" s="104" t="str">
        <f>IF(AND(TRIM(Form2_履歴書!AC40)&lt;&gt;"", TRIM(Form2_履歴書!AF40)&lt;&gt;""),
   Form2_履歴書!AC40 &amp; "/" &amp; Form2_履歴書!AF40,
   "")</f>
        <v/>
      </c>
      <c r="CX2" s="104" t="str">
        <f>IF(AND(TRIM(Form2_履歴書!AI40)&lt;&gt;"", TRIM(Form2_履歴書!AL40)&lt;&gt;""),
   Form2_履歴書!AI40 &amp; "/" &amp; Form2_履歴書!AL40,
   "")</f>
        <v/>
      </c>
      <c r="CY2" s="104"/>
      <c r="CZ2" s="104" t="str">
        <f>IF(TRIM(Form2_履歴書!C39)="", "", Form2_履歴書!C39)</f>
        <v/>
      </c>
      <c r="DA2" s="104" t="str">
        <f>IF(AND(TRIM(Form2_履歴書!AC40)&lt;&gt;"", TRIM(Form2_履歴書!AF40)&lt;&gt;""),
   Form2_履歴書!AC40 &amp; "/" &amp; Form2_履歴書!AF40,
   "")</f>
        <v/>
      </c>
      <c r="DB2" s="104" t="str">
        <f>IF(AND(TRIM(Form2_履歴書!AI40)&lt;&gt;"", TRIM(Form2_履歴書!AL40)&lt;&gt;""),
   Form2_履歴書!AI40 &amp; "/" &amp; Form2_履歴書!AL40,
   "")</f>
        <v/>
      </c>
      <c r="DC2" s="104"/>
      <c r="DD2" s="104" t="str">
        <f>IF(TRIM(Form2_履歴書!C40)="", "", Form2_履歴書!C40)</f>
        <v/>
      </c>
      <c r="DE2" s="104" t="str">
        <f>IF(AND(TRIM(Form2_履歴書!AG44)&lt;&gt;"", TRIM(Form2_履歴書!AK44)&lt;&gt;""),
   Form2_履歴書!AG44 &amp; "/" &amp; Form2_履歴書!AK44,
   "")</f>
        <v/>
      </c>
      <c r="DF2" s="104" t="str">
        <f>IF(AND(TRIM(Form2_履歴書!AN44)&lt;&gt;"", TRIM(Form2_履歴書!AR44)&lt;&gt;""),
   Form2_履歴書!AN44 &amp; "/" &amp; Form2_履歴書!AR44,
   "")</f>
        <v/>
      </c>
      <c r="DG2" s="104"/>
      <c r="DH2" s="104" t="str">
        <f>IF(TRIM(Form2_履歴書!C44)="", "", Form2_履歴書!C44)</f>
        <v/>
      </c>
      <c r="DI2" s="104" t="str">
        <f>IF(AND(TRIM(Form2_履歴書!AG45)&lt;&gt;"", TRIM(Form2_履歴書!AK45)&lt;&gt;""),
   Form2_履歴書!AG45 &amp; "/" &amp; Form2_履歴書!AK45,
   "")</f>
        <v/>
      </c>
      <c r="DJ2" s="104" t="str">
        <f>IF(AND(TRIM(Form2_履歴書!AN45)&lt;&gt;"", TRIM(Form2_履歴書!AR45)&lt;&gt;""),
   Form2_履歴書!AN45 &amp; "/" &amp; Form2_履歴書!AR45,
   "")</f>
        <v/>
      </c>
      <c r="DK2" s="104"/>
      <c r="DL2" s="103" t="str">
        <f>IF(TRIM(Form2_履歴書!C45)="", "", Form2_履歴書!C45)</f>
        <v/>
      </c>
      <c r="DM2" s="104" t="str">
        <f>IF(AND(TRIM(Form2_履歴書!AG46)&lt;&gt;"", TRIM(Form2_履歴書!AK46)&lt;&gt;""),
   Form2_履歴書!AG46 &amp; "/" &amp; Form2_履歴書!AK46,
   "")</f>
        <v/>
      </c>
      <c r="DN2" s="104" t="str">
        <f>IF(AND(TRIM(Form2_履歴書!AN46)&lt;&gt;"", TRIM(Form2_履歴書!AR46)&lt;&gt;""),
   Form2_履歴書!AN46 &amp; "/" &amp; Form2_履歴書!AR46,
   "")</f>
        <v/>
      </c>
      <c r="DO2" s="104"/>
      <c r="DP2" s="104" t="str">
        <f>IF(TRIM(Form2_履歴書!C46)="", "", Form2_履歴書!C46)</f>
        <v/>
      </c>
      <c r="DV2" t="str">
        <f>IF(LEN(TRIM(Form1_入学願書!L14))=0, "", Form1_入学願書!L14)</f>
        <v/>
      </c>
      <c r="DW2" t="str">
        <f>IF(LEN(TRIM(Form1_入学願書!X14))=0, "", Form1_入学願書!X14)</f>
        <v/>
      </c>
      <c r="DX2" s="54"/>
      <c r="DY2" s="54" t="s">
        <v>373</v>
      </c>
      <c r="DZ2" s="54" t="s">
        <v>373</v>
      </c>
      <c r="EA2" s="54" t="s">
        <v>373</v>
      </c>
      <c r="EB2" s="54" t="s">
        <v>373</v>
      </c>
      <c r="EC2" s="54" t="s">
        <v>373</v>
      </c>
      <c r="ED2" s="54" t="s">
        <v>373</v>
      </c>
      <c r="EE2" s="54"/>
      <c r="EF2" s="54" t="str">
        <f>IF(LEN(TRIM(Form2_履歴書!C39))=0, "", Form2_履歴書!C39)</f>
        <v/>
      </c>
      <c r="EG2" s="54" t="str">
        <f>IF(LEN(TRIM(Form2_履歴書!N39))=0, "", Form2_履歴書!N39)</f>
        <v/>
      </c>
      <c r="EH2" s="54" t="str">
        <f>IF(Lookups!AU12=0, "", TEXT(DATE(Lookups!AU12, Lookups!AV12, 1), "yyyy/m"))</f>
        <v/>
      </c>
      <c r="EI2" s="54" t="str">
        <f>IF(Lookups!AX12=0, "", TEXT(DATE(Lookups!AX12, Lookups!AY12, 1), "yyyy/m"))</f>
        <v/>
      </c>
      <c r="EJ2" s="54"/>
      <c r="EK2" s="54" t="str">
        <f>IF(LEN(TRIM(Form2_履歴書!AO39))=0, "", Form2_履歴書!AO39)</f>
        <v/>
      </c>
      <c r="EL2" s="54" t="str">
        <f>IF(LEN(TRIM(Form2_履歴書!C40))=0, "", Form2_履歴書!C40)</f>
        <v/>
      </c>
      <c r="EM2" s="54" t="str">
        <f>IF(LEN(TRIM(Form2_履歴書!N40))=0, "", Form2_履歴書!N40)</f>
        <v/>
      </c>
      <c r="EN2" s="54" t="str">
        <f>IF(Lookups!AU13=0, "", TEXT(DATE(Lookups!AU13, Lookups!AV13, 1), "yyyy/m"))</f>
        <v/>
      </c>
      <c r="EO2" s="54" t="str">
        <f>IF(Lookups!AX13=0, "", TEXT(DATE(Lookups!AX13, Lookups!AY13, 1), "yyyy/m"))</f>
        <v/>
      </c>
      <c r="EP2" s="54"/>
      <c r="EQ2" s="54" t="str">
        <f>IF(LEN(TRIM(Form2_履歴書!AO40))=0, "", Form2_履歴書!AO40)</f>
        <v/>
      </c>
      <c r="ER2" s="54" t="s">
        <v>373</v>
      </c>
      <c r="ES2" s="54" t="s">
        <v>373</v>
      </c>
      <c r="ET2" s="54" t="s">
        <v>373</v>
      </c>
      <c r="EU2" s="54" t="s">
        <v>373</v>
      </c>
      <c r="EV2" s="54"/>
      <c r="EW2" s="54"/>
      <c r="EX2" s="54"/>
      <c r="EY2" s="54"/>
      <c r="EZ2" s="54">
        <v>1</v>
      </c>
      <c r="FA2" s="54">
        <v>3</v>
      </c>
      <c r="FB2" s="54"/>
      <c r="FC2" s="54"/>
      <c r="FD2" s="54"/>
      <c r="FE2" s="54"/>
      <c r="FF2" s="54"/>
      <c r="FG2" s="54"/>
      <c r="FH2" s="54">
        <v>0</v>
      </c>
      <c r="FI2" s="54">
        <v>0</v>
      </c>
      <c r="FJ2" s="54"/>
      <c r="FK2" s="54"/>
      <c r="FL2" s="54" t="s">
        <v>375</v>
      </c>
      <c r="FM2" s="54"/>
      <c r="FN2" s="54" t="s">
        <v>375</v>
      </c>
      <c r="FO2" s="54"/>
      <c r="FP2" s="54"/>
      <c r="FQ2" s="54" t="str">
        <f>IF(TRIM(Form1_入学願書!G30)="", "無", "有")</f>
        <v>無</v>
      </c>
      <c r="FR2" s="54" t="str">
        <f>IF(LEN(TRIM(Form1_入学願書!AO28))=0, "", Form1_入学願書!AO28)</f>
        <v/>
      </c>
      <c r="FS2" s="54" t="str">
        <f>IF(LEN(TRIM(Form1_入学願書!G28))=0, "", Form1_入学願書!G28)</f>
        <v/>
      </c>
      <c r="FT2" s="64" t="str">
        <f>IF(OR(LEN(Form1_入学願書!AB28)=0, LEN(Form1_入学願書!AF28)=0, LEN(Form1_入学願書!AI28)=0), "",
Form1_入学願書!AB28 &amp; "/" &amp; Form1_入学願書!AF28 &amp; "/" &amp; Form1_入学願書!AI28)</f>
        <v/>
      </c>
      <c r="FU2" s="54" t="str">
        <f>IF(LEN(TRIM(Form1_入学願書!S28))=0, "", Form1_入学願書!S28)</f>
        <v/>
      </c>
      <c r="FV2" s="54" t="str">
        <f>IF(Form3_経費支弁書!I35="■", "有", IF(Form3_経費支弁書!Y35="■", "無", ""))</f>
        <v/>
      </c>
      <c r="FW2" s="54" t="str">
        <f>IF(LEN(TRIM(Form1_入学願書!G31))=0, "", Form1_入学願書!G31)</f>
        <v/>
      </c>
      <c r="FX2" s="54" t="str">
        <f>IF(LEN(TRIM(Form1_入学願書!AJ31))=0, "", Form1_入学願書!AJ31)</f>
        <v/>
      </c>
      <c r="FY2" s="102" t="s">
        <v>373</v>
      </c>
      <c r="FZ2" s="102" t="s">
        <v>373</v>
      </c>
      <c r="GA2" s="102" t="s">
        <v>373</v>
      </c>
      <c r="GB2" s="102" t="s">
        <v>373</v>
      </c>
      <c r="GC2" s="102"/>
      <c r="GD2" s="102" t="s">
        <v>373</v>
      </c>
      <c r="GE2" s="102" t="s">
        <v>373</v>
      </c>
      <c r="GF2" s="102" t="s">
        <v>373</v>
      </c>
      <c r="GG2" s="102" t="s">
        <v>373</v>
      </c>
      <c r="GH2" s="102" t="s">
        <v>373</v>
      </c>
      <c r="GI2" s="102" t="s">
        <v>373</v>
      </c>
      <c r="GJ2" s="102"/>
      <c r="GK2" s="102" t="s">
        <v>373</v>
      </c>
      <c r="GL2" s="102" t="s">
        <v>373</v>
      </c>
      <c r="GM2" s="102" t="s">
        <v>373</v>
      </c>
      <c r="GN2" s="102" t="s">
        <v>373</v>
      </c>
      <c r="GO2" s="102" t="s">
        <v>373</v>
      </c>
      <c r="GP2" s="102" t="s">
        <v>373</v>
      </c>
      <c r="GQ2" s="102"/>
      <c r="GR2" s="102" t="s">
        <v>373</v>
      </c>
      <c r="GS2" s="102" t="s">
        <v>373</v>
      </c>
      <c r="GT2" s="102" t="s">
        <v>373</v>
      </c>
      <c r="GU2" s="102" t="s">
        <v>373</v>
      </c>
      <c r="GV2" s="102" t="s">
        <v>373</v>
      </c>
      <c r="GW2" s="102" t="s">
        <v>373</v>
      </c>
      <c r="GX2" s="102"/>
      <c r="GY2" s="102" t="s">
        <v>373</v>
      </c>
      <c r="GZ2" s="102" t="s">
        <v>373</v>
      </c>
      <c r="HA2" s="102" t="s">
        <v>373</v>
      </c>
      <c r="HB2" s="102" t="s">
        <v>373</v>
      </c>
      <c r="HC2" s="102" t="s">
        <v>373</v>
      </c>
      <c r="HD2" s="102" t="s">
        <v>373</v>
      </c>
      <c r="HE2" s="102"/>
      <c r="HF2" s="102" t="s">
        <v>373</v>
      </c>
      <c r="HG2" s="102" t="s">
        <v>373</v>
      </c>
      <c r="HH2" s="54" t="s">
        <v>373</v>
      </c>
      <c r="HI2" s="54" t="s">
        <v>373</v>
      </c>
      <c r="HJ2" s="54" t="s">
        <v>373</v>
      </c>
      <c r="HK2" s="54" t="s">
        <v>373</v>
      </c>
      <c r="HL2" s="54" t="s">
        <v>373</v>
      </c>
      <c r="HM2" s="54" t="s">
        <v>373</v>
      </c>
      <c r="HN2" s="54" t="s">
        <v>379</v>
      </c>
      <c r="HO2" s="99" t="s">
        <v>1210</v>
      </c>
      <c r="HP2" s="99" t="s">
        <v>1209</v>
      </c>
      <c r="HQ2" s="54" t="s">
        <v>375</v>
      </c>
      <c r="HR2" s="54" t="str">
        <f>IF(Form3_経費支弁書!AG39="申請者本人/Self",Form3_経費支弁書!X30,"")</f>
        <v/>
      </c>
      <c r="HS2" s="54" t="str">
        <f>IF(AND(TRIM(HR2)="", TRIM(HT2)=""), Form3_経費支弁書!X30, "")</f>
        <v/>
      </c>
      <c r="HT2" s="54">
        <f>Lookups!FW3</f>
        <v>0</v>
      </c>
      <c r="HU2" s="54" t="s">
        <v>373</v>
      </c>
      <c r="HV2" s="65">
        <f>Form3_経費支弁書!S37</f>
        <v>0</v>
      </c>
      <c r="HW2" s="54" t="s">
        <v>1207</v>
      </c>
      <c r="HX2" s="54" t="s">
        <v>373</v>
      </c>
      <c r="HY2" s="54" t="s">
        <v>373</v>
      </c>
      <c r="HZ2" s="54" t="s">
        <v>373</v>
      </c>
      <c r="IA2" s="54" t="s">
        <v>373</v>
      </c>
      <c r="IB2" s="54" t="s">
        <v>373</v>
      </c>
      <c r="IC2" s="54" t="s">
        <v>373</v>
      </c>
      <c r="ID2" s="54" t="s">
        <v>373</v>
      </c>
      <c r="IE2" s="54">
        <f>Form1_入学願書!G33</f>
        <v>0</v>
      </c>
      <c r="IF2" s="54">
        <f>Form3_経費支弁書!G40</f>
        <v>0</v>
      </c>
      <c r="IG2" s="63">
        <f>Form1_入学願書!U35</f>
        <v>0</v>
      </c>
      <c r="IH2" s="54">
        <f>Form3_経費支弁書!G41</f>
        <v>0</v>
      </c>
      <c r="II2" s="63">
        <f>Form3_経費支弁書!AG42</f>
        <v>0</v>
      </c>
      <c r="IJ2" s="71" t="s">
        <v>1185</v>
      </c>
      <c r="IK2" s="71"/>
      <c r="IL2" s="54" t="s">
        <v>373</v>
      </c>
      <c r="IM2" s="54" t="s">
        <v>373</v>
      </c>
      <c r="IN2" s="54" t="s">
        <v>373</v>
      </c>
      <c r="IO2" s="54" t="s">
        <v>373</v>
      </c>
      <c r="IP2" s="54" t="s">
        <v>373</v>
      </c>
      <c r="IQ2" s="54" t="s">
        <v>373</v>
      </c>
      <c r="IR2" s="54" t="s">
        <v>373</v>
      </c>
      <c r="IS2" s="54" t="str">
        <f>IF(Form3_経費支弁書!$AG$39="夫/Husband", IS1, "")</f>
        <v/>
      </c>
      <c r="IT2" s="54" t="str">
        <f>IF(Form3_経費支弁書!$AG$39="妻/Wife", IT1, "")</f>
        <v/>
      </c>
      <c r="IU2" s="54" t="str">
        <f>IF(Form3_経費支弁書!$AG$39="父/Father", IU1, "")</f>
        <v/>
      </c>
      <c r="IV2" s="54" t="str">
        <f>IF(Form3_経費支弁書!$AG$39="母/Mother", IV1, "")</f>
        <v/>
      </c>
      <c r="IW2" s="54" t="str">
        <f>IF(Form3_経費支弁書!$AG$39="祖父/Grandfather", IW1, "")</f>
        <v/>
      </c>
      <c r="IX2" s="54" t="str">
        <f>IF(Form3_経費支弁書!$AG$39="祖母/Grandmother", IX1, "")</f>
        <v/>
      </c>
      <c r="IY2" s="54" t="str">
        <f>IF(Form3_経費支弁書!$AG$39="養父/Foster Father", IY1, "")</f>
        <v/>
      </c>
      <c r="IZ2" s="54" t="str">
        <f>IF(Form3_経費支弁書!$AG$39="養母/Foster Mother", IZ1, "")</f>
        <v/>
      </c>
      <c r="JA2" s="54" t="str">
        <f>IF(OR(
  ISNUMBER(SEARCH("兄", Form3_経費支弁書!AG39)),
  ISNUMBER(SEARCH("弟", Form3_経費支弁書!AG39)),
  ISNUMBER(SEARCH("姉", Form3_経費支弁書!AG39)),
  ISNUMBER(SEARCH("妹", Form3_経費支弁書!AG39))
), JA1, "")</f>
        <v/>
      </c>
      <c r="JB2" s="54" t="str">
        <f>IF(OR(
  ISNUMBER(SEARCH("叔父", Form3_経費支弁書!AG39)),
  ISNUMBER(SEARCH("伯父", Form3_経費支弁書!AG39)),
  ISNUMBER(SEARCH("叔母", Form3_経費支弁書!AG39)),
  ISNUMBER(SEARCH("伯母", Form3_経費支弁書!AG39))
), JB1, "")</f>
        <v/>
      </c>
      <c r="JC2" s="54"/>
      <c r="JD2" s="54"/>
      <c r="JE2" s="54"/>
      <c r="JF2" s="54"/>
      <c r="JG2" s="54"/>
      <c r="JH2" s="54" t="str">
        <f>IF(OR(
    ISNUMBER(MATCH(Form3_経費支弁書!AG39, Lookups!BG15:BG30, 0)),
    ISNUMBER(MATCH(Form3_経費支弁書!AG39, Lookups!BG33:BG34, 0))
), "申請者との関係その他", "")</f>
        <v/>
      </c>
      <c r="JI2" s="71"/>
      <c r="JJ2" s="54" t="s">
        <v>373</v>
      </c>
      <c r="JK2" s="54" t="s">
        <v>373</v>
      </c>
      <c r="JL2" s="54" t="s">
        <v>373</v>
      </c>
      <c r="JM2" s="54" t="s">
        <v>373</v>
      </c>
      <c r="JN2" s="54" t="s">
        <v>373</v>
      </c>
      <c r="JO2" s="54" t="s">
        <v>373</v>
      </c>
      <c r="JP2" s="54" t="s">
        <v>373</v>
      </c>
      <c r="JQ2" s="54" t="s">
        <v>373</v>
      </c>
      <c r="JR2" s="54" t="s">
        <v>373</v>
      </c>
      <c r="JS2" s="54" t="s">
        <v>373</v>
      </c>
      <c r="JT2" s="54" t="s">
        <v>373</v>
      </c>
      <c r="JU2" s="54" t="s">
        <v>373</v>
      </c>
      <c r="JV2" s="54" t="s">
        <v>373</v>
      </c>
      <c r="JW2" s="54" t="s">
        <v>373</v>
      </c>
      <c r="JX2" s="54" t="s">
        <v>373</v>
      </c>
    </row>
    <row r="3" spans="1:284" ht="19.5">
      <c r="E3">
        <v>301</v>
      </c>
      <c r="Q3" s="54">
        <f>Form1_入学願書!H8</f>
        <v>0</v>
      </c>
      <c r="AA3" t="s">
        <v>1166</v>
      </c>
      <c r="AV3" t="s">
        <v>1163</v>
      </c>
      <c r="AZ3" t="s">
        <v>1165</v>
      </c>
      <c r="CU3" t="s">
        <v>1174</v>
      </c>
      <c r="CY3" t="s">
        <v>1173</v>
      </c>
      <c r="DC3" t="s">
        <v>1173</v>
      </c>
      <c r="DG3" t="s">
        <v>1173</v>
      </c>
      <c r="DK3" t="s">
        <v>1173</v>
      </c>
      <c r="DO3" t="s">
        <v>1173</v>
      </c>
      <c r="EJ3" t="s">
        <v>1172</v>
      </c>
      <c r="EP3" t="s">
        <v>1172</v>
      </c>
      <c r="HO3" t="s">
        <v>1170</v>
      </c>
      <c r="HP3" t="s">
        <v>1165</v>
      </c>
    </row>
    <row r="4" spans="1:284" ht="18.75">
      <c r="E4">
        <v>606</v>
      </c>
      <c r="AA4" t="s">
        <v>1167</v>
      </c>
      <c r="AV4" t="s">
        <v>1164</v>
      </c>
      <c r="AZ4" t="s">
        <v>1209</v>
      </c>
      <c r="FY4" t="s">
        <v>1182</v>
      </c>
      <c r="HO4" t="s">
        <v>1169</v>
      </c>
      <c r="HP4" t="s">
        <v>1209</v>
      </c>
      <c r="IJ4" t="s">
        <v>1184</v>
      </c>
      <c r="IK4" t="s">
        <v>1183</v>
      </c>
      <c r="JI4" t="s">
        <v>1191</v>
      </c>
    </row>
    <row r="5" spans="1:284">
      <c r="AA5" t="s">
        <v>1168</v>
      </c>
      <c r="CS5" s="105" t="s">
        <v>1175</v>
      </c>
      <c r="CT5" s="105"/>
      <c r="CU5" s="105"/>
      <c r="CV5" s="105"/>
      <c r="JI5" t="s">
        <v>1192</v>
      </c>
    </row>
    <row r="6" spans="1:284">
      <c r="CS6" s="106" t="s">
        <v>1176</v>
      </c>
      <c r="CT6" s="106"/>
      <c r="CU6" s="106"/>
      <c r="CV6" s="106"/>
      <c r="JI6" t="s">
        <v>1193</v>
      </c>
    </row>
    <row r="7" spans="1:284">
      <c r="CS7" s="101" t="s">
        <v>1177</v>
      </c>
      <c r="CT7" s="101"/>
      <c r="CU7" s="101"/>
      <c r="CV7" s="101"/>
    </row>
    <row r="8" spans="1:284">
      <c r="CT8" t="s">
        <v>1178</v>
      </c>
    </row>
  </sheetData>
  <phoneticPr fontId="8" type="noConversion"/>
  <conditionalFormatting sqref="A2">
    <cfRule type="cellIs" dxfId="2" priority="4" operator="equal">
      <formula>""</formula>
    </cfRule>
  </conditionalFormatting>
  <conditionalFormatting sqref="G2">
    <cfRule type="cellIs" dxfId="1" priority="1" operator="equal">
      <formula>""</formula>
    </cfRule>
  </conditionalFormatting>
  <conditionalFormatting sqref="AH2">
    <cfRule type="cellIs" dxfId="0" priority="3" operator="equal">
      <formula>""</formula>
    </cfRule>
  </conditionalFormatting>
  <pageMargins left="0.7" right="0.7" top="0.75" bottom="0.75" header="0.3" footer="0.3"/>
  <pageSetup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29339AFE-B0D0-46A7-8AB9-30C3F926BEA2}">
  <dimension ref="A3:HU244"/>
  <sheetViews>
    <sheetView topLeftCell="A46" zoomScale="90" zoomScaleNormal="90" workbookViewId="0">
      <selection activeCell="C62" sqref="C62"/>
    </sheetView>
  </sheetViews>
  <sheetFormatPr defaultRowHeight="13.5"/>
  <sheetData>
    <row r="3" spans="1:229">
      <c r="A3" t="s">
        <v>380</v>
      </c>
      <c r="B3" t="s">
        <v>992</v>
      </c>
      <c r="G3" t="s">
        <v>381</v>
      </c>
      <c r="K3" t="s">
        <v>383</v>
      </c>
      <c r="L3" t="s">
        <v>385</v>
      </c>
      <c r="M3" s="347" t="s">
        <v>382</v>
      </c>
      <c r="N3" s="347"/>
      <c r="T3" t="s">
        <v>993</v>
      </c>
      <c r="AB3" t="s">
        <v>628</v>
      </c>
      <c r="AH3" t="s">
        <v>994</v>
      </c>
      <c r="BF3" t="s">
        <v>628</v>
      </c>
      <c r="BH3" t="e">
        <f>VLOOKUP(Form2_履歴書!G58,Lookups!A11:B22,2,FALSE)&amp;"/"&amp;Form2_履歴書!J58&amp;"/"&amp;Form2_履歴書!C58</f>
        <v>#N/A</v>
      </c>
      <c r="BI3" t="e">
        <f>VLOOKUP(Form2_履歴書!Q58,Lookups!A11:B22,2,FALSE)&amp;"/"&amp;Form2_履歴書!T58&amp;"/"&amp;Form2_履歴書!M58</f>
        <v>#N/A</v>
      </c>
      <c r="BO3" t="s">
        <v>997</v>
      </c>
      <c r="CG3" t="s">
        <v>629</v>
      </c>
      <c r="CI3" t="s">
        <v>996</v>
      </c>
      <c r="DC3" t="e">
        <f>IF(Form1_入学願書!#REF!="■","日本語能力試験 "&amp;" ("&amp;Form1_入学願書!#REF!&amp;"年"&amp;VLOOKUP(Form1_入学願書!#REF!,Lookups!A11:B22,2,FALSE)&amp;"月)","")</f>
        <v>#REF!</v>
      </c>
      <c r="DD3" t="e">
        <f>Form1_入学願書!#REF!&amp;" 合格"</f>
        <v>#REF!</v>
      </c>
      <c r="DL3" t="str" cm="1">
        <f t="array" ref="DL3:DN3">IF(Ringual!DV2="",IF(CJ17="",CJ16:CL16,CJ17:CL17),DL4:DN4)</f>
        <v/>
      </c>
      <c r="DM3" t="str">
        <v/>
      </c>
      <c r="DN3" t="str">
        <v/>
      </c>
      <c r="FV3" t="str">
        <f>IF(Form3_経費支弁書!AG39="Self",Form3_経費支弁書!X30,"")</f>
        <v/>
      </c>
      <c r="FW3" s="100">
        <f>IF(Form1_入学願書!G33=Form1_入学願書!G28,Form3_経費支弁書!X30,"")</f>
        <v>0</v>
      </c>
      <c r="GN3" t="e">
        <f>MID(Lookups!GN4,1,LEN(Lookups!GN4)-4)</f>
        <v>#VALUE!</v>
      </c>
      <c r="GV3" t="e">
        <f>VLOOKUP(Form3_経費支弁書!AG39,Lookups!BF5:BG34,2,FALSE)</f>
        <v>#N/A</v>
      </c>
      <c r="GW3" t="str">
        <f>SUBSTITUTE(Ringual!IS1,"申請者との関係","")</f>
        <v>夫</v>
      </c>
      <c r="GX3" t="str">
        <f>SUBSTITUTE(Ringual!IT1,"申請者との関係","")</f>
        <v>妻</v>
      </c>
      <c r="GY3" t="str">
        <f>SUBSTITUTE(Ringual!IU1,"申請者との関係","")</f>
        <v>父</v>
      </c>
      <c r="GZ3" t="str">
        <f>SUBSTITUTE(Ringual!IV1,"申請者との関係","")</f>
        <v>母</v>
      </c>
      <c r="HA3" t="str">
        <f>SUBSTITUTE(Ringual!IW1,"申請者との関係","")</f>
        <v>祖父</v>
      </c>
      <c r="HB3" t="str">
        <f>SUBSTITUTE(Ringual!IX1,"申請者との関係","")</f>
        <v>祖母</v>
      </c>
      <c r="HC3" t="str">
        <f>SUBSTITUTE(Ringual!IY1,"申請者との関係","")</f>
        <v>養父</v>
      </c>
      <c r="HD3" t="str">
        <f>SUBSTITUTE(Ringual!IZ1,"申請者との関係","")</f>
        <v>養母</v>
      </c>
      <c r="HE3" t="str">
        <f>SUBSTITUTE(Ringual!JA1,"申請者との関係","")</f>
        <v>兄弟姉妹</v>
      </c>
      <c r="HF3" t="str">
        <f>SUBSTITUTE(Ringual!JB1,"申請者との関係","")</f>
        <v>叔父 伯父 叔母 伯母</v>
      </c>
      <c r="HG3" t="str">
        <f>SUBSTITUTE(Ringual!JC1,"申請者との関係","")</f>
        <v>受入教育機関</v>
      </c>
      <c r="HH3" t="str">
        <f>SUBSTITUTE(Ringual!JD1,"申請者との関係","")</f>
        <v>友人 知人</v>
      </c>
      <c r="HI3" t="str">
        <f>SUBSTITUTE(Ringual!JE1,"申請者との関係","")</f>
        <v>友人 知人の親戚</v>
      </c>
      <c r="HJ3" t="str">
        <f>SUBSTITUTE(Ringual!JF1,"申請者との関係","")</f>
        <v>取引関係者 現地企業等職員</v>
      </c>
      <c r="HK3" t="str">
        <f>SUBSTITUTE(Ringual!JG1,"申請者との関係","")</f>
        <v>取引関係者 現地企業等職員の親戚</v>
      </c>
      <c r="HL3" t="str">
        <f>SUBSTITUTE(Ringual!JH1,"申請者との関係","")</f>
        <v>その他</v>
      </c>
      <c r="HM3" t="str">
        <f>SUBSTITUTE(Ringual!JI1,"申請者との関係","")</f>
        <v>その他 コメント</v>
      </c>
    </row>
    <row r="4" spans="1:229">
      <c r="BH4" t="e">
        <f>VLOOKUP(Form2_履歴書!G59,Lookups!A12:B23,2,FALSE)&amp;"/"&amp;Form2_履歴書!J59&amp;"/"&amp;Form2_履歴書!C59</f>
        <v>#N/A</v>
      </c>
      <c r="BI4" t="e">
        <f>VLOOKUP(Form2_履歴書!Q59,Lookups!A12:B23,2,FALSE)&amp;"/"&amp;Form2_履歴書!T59&amp;"/"&amp;Form2_履歴書!M59</f>
        <v>#N/A</v>
      </c>
      <c r="CG4">
        <f>COUNTA(CG5:CG10)</f>
        <v>1</v>
      </c>
      <c r="DC4" t="e">
        <f>" ("&amp;Form1_入学願書!AI14&amp;"年"&amp;VLOOKUP(Form1_入学願書!AN14,Lookups!A11:B22,2,FALSE)&amp;"月)"</f>
        <v>#N/A</v>
      </c>
      <c r="DL4" t="str">
        <f>""</f>
        <v/>
      </c>
      <c r="DM4" t="str">
        <f>""</f>
        <v/>
      </c>
      <c r="DN4" t="str">
        <f>""</f>
        <v/>
      </c>
      <c r="DY4" t="s">
        <v>646</v>
      </c>
      <c r="DZ4" t="s">
        <v>645</v>
      </c>
      <c r="EA4" t="s">
        <v>647</v>
      </c>
      <c r="GN4" t="str">
        <f>SUBSTITUTE(Form1_入学願書!AI35,",","")</f>
        <v/>
      </c>
      <c r="HL4" t="str" cm="1">
        <f t="array" ref="HL4:HU4">_xlfn._xlws.FILTER(Ringual!IS2:JB2,NOT(ISBLANK(Ringual!IS2:JB2)))</f>
        <v/>
      </c>
      <c r="HM4" t="str">
        <v/>
      </c>
      <c r="HN4" t="str">
        <v/>
      </c>
      <c r="HO4" t="str">
        <v/>
      </c>
      <c r="HP4" t="str">
        <v/>
      </c>
      <c r="HQ4" t="str">
        <v/>
      </c>
      <c r="HR4" t="str">
        <v/>
      </c>
      <c r="HS4" t="str">
        <v/>
      </c>
      <c r="HT4" t="str">
        <v/>
      </c>
      <c r="HU4" t="str">
        <v/>
      </c>
    </row>
    <row r="5" spans="1:229" ht="15.75">
      <c r="S5" t="e">
        <f>VLOOKUP(Form1_入学願書!L9,$A$11:$B$22,2,FALSE)</f>
        <v>#N/A</v>
      </c>
      <c r="T5" cm="1">
        <f t="array" ref="T5:T204">_xlfn.SEQUENCE(200,1,1900)</f>
        <v>1900</v>
      </c>
      <c r="AB5" t="str" cm="1">
        <f t="array" ref="AB5:AD15">CJ10:CL20</f>
        <v/>
      </c>
      <c r="AC5" t="str">
        <v/>
      </c>
      <c r="AD5" t="str">
        <v/>
      </c>
      <c r="AF5" t="str" cm="1">
        <f t="array" ref="AF5:AH10">IFERROR(_xlfn._xlws.FILTER(AB5:AD10,AC5:AC10=""),"")</f>
        <v/>
      </c>
      <c r="AG5" t="str">
        <v/>
      </c>
      <c r="AH5" t="str">
        <v/>
      </c>
      <c r="AJ5" t="str" cm="1">
        <f t="array" ref="AJ5">IFERROR(_xlfn._xlws.FILTER(AF5:AH10,AH5:AH10&lt;&gt;""),"")</f>
        <v/>
      </c>
      <c r="AQ5">
        <f>Form2_履歴書!AC30</f>
        <v>0</v>
      </c>
      <c r="AR5">
        <f>Form2_履歴書!AF30</f>
        <v>0</v>
      </c>
      <c r="AZ5" t="str" cm="1">
        <f t="array" ref="AZ5">IF(ISBLANK(Form1_入学願書!U13),"Enter Issue Year",_xlfn.SEQUENCE(20,1,Form1_入学願書!U13,1))</f>
        <v>Enter Issue Year</v>
      </c>
      <c r="BA5" t="e">
        <f>VLOOKUP(Form1_入学願書!Y13,$A$11:$B$22,2,FALSE)</f>
        <v>#N/A</v>
      </c>
      <c r="BB5" t="e">
        <f>VLOOKUP(Form1_入学願書!AM13,$A$11:$B$22,2,FALSE)</f>
        <v>#N/A</v>
      </c>
      <c r="BE5" s="62" t="s">
        <v>923</v>
      </c>
      <c r="BF5" s="62" t="s">
        <v>924</v>
      </c>
      <c r="BG5" s="62" t="str">
        <f>BE5&amp;"/"&amp;BF5</f>
        <v>父/Father</v>
      </c>
      <c r="BH5" t="e">
        <f>VLOOKUP(Form2_履歴書!G60,Lookups!A13:B24,2,FALSE)&amp;"/"&amp;Form2_履歴書!J60&amp;"/"&amp;Form2_履歴書!C60</f>
        <v>#N/A</v>
      </c>
      <c r="BI5" t="e">
        <f>VLOOKUP(Form2_履歴書!Q60,Lookups!A13:B24,2,FALSE)&amp;"/"&amp;Form2_履歴書!T60&amp;"/"&amp;Form2_履歴書!M60</f>
        <v>#N/A</v>
      </c>
      <c r="CG5" t="e" cm="1" vm="1">
        <f t="array" ref="CG5">_xlfn._xlws.FILTER(Form2_履歴書!C30:C35,NOT(ISBLANK(Form2_履歴書!C30:C35)))</f>
        <v>#VALUE!</v>
      </c>
      <c r="DC5" t="str">
        <f>IF(Form1_入学願書!L14="■",Form1_入学願書!N14,IF(Form1_入学願書!R14="■",Form1_入学願書!S14,IF(Form1_入学願書!V14="■",Form1_入学願書!W14,IF(Form1_入学願書!L15="■",Form1_入学願書!N15,IF(Form1_入学願書!P15="■",Form1_入学願書!T15,"")))))</f>
        <v/>
      </c>
      <c r="DV5" s="62"/>
      <c r="DX5" t="e">
        <f>VLOOKUP(Form1_入学願書!AF28,$A$11:$B$22,2,FALSE)</f>
        <v>#N/A</v>
      </c>
      <c r="DY5" t="e">
        <f>VLOOKUP(Form1_入学願書!AF33,$A$11:$B$22,2,FALSE)</f>
        <v>#N/A</v>
      </c>
      <c r="DZ5" t="e">
        <f>VLOOKUP(Form1_入学願書!AJ39,$A$11:$B$22,2,FALSE)</f>
        <v>#N/A</v>
      </c>
      <c r="EA5" t="e">
        <f>VLOOKUP(Form2_履歴書!Q16,$A$11:$B$22,2,FALSE)</f>
        <v>#N/A</v>
      </c>
      <c r="EB5" t="e">
        <f>VLOOKUP(Form2_履歴書!Q18,$A$11:$B$22,2,FALSE)</f>
        <v>#N/A</v>
      </c>
      <c r="EC5" t="e">
        <f>VLOOKUP(Form2_履歴書!Q20,$A$11:$B$22,2,FALSE)</f>
        <v>#N/A</v>
      </c>
      <c r="ED5" t="e">
        <f>VLOOKUP(Form2_履歴書!Q22,$A$11:$B$22,2,FALSE)</f>
        <v>#N/A</v>
      </c>
      <c r="EE5" t="e">
        <f>VLOOKUP(Form2_履歴書!Q24,$A$11:$B$22,2,FALSE)</f>
        <v>#N/A</v>
      </c>
    </row>
    <row r="6" spans="1:229" ht="31.5">
      <c r="B6">
        <f>Form1_入学願書!M20</f>
        <v>0</v>
      </c>
      <c r="C6" t="e">
        <f>VLOOKUP(Form1_入学願書!T20,Lookups!A11:B22,2,FALSE)</f>
        <v>#N/A</v>
      </c>
      <c r="D6">
        <v>1</v>
      </c>
      <c r="G6" s="56"/>
      <c r="L6" t="s">
        <v>1196</v>
      </c>
      <c r="P6" s="60" t="s">
        <v>679</v>
      </c>
      <c r="Q6" s="60" t="s">
        <v>390</v>
      </c>
      <c r="S6" t="e" cm="1">
        <f t="array" ref="S6">IF(S5=2,IF(MOD(Form1_入学願書!H9,4)=0,_xlfn.SEQUENCE(29),_xlfn.SEQUENCE(28)),IF(OR(S5={4,6,9,11}),_xlfn.SEQUENCE(30),_xlfn.SEQUENCE(31)))</f>
        <v>#N/A</v>
      </c>
      <c r="T6">
        <v>1901</v>
      </c>
      <c r="AB6" t="str">
        <v/>
      </c>
      <c r="AC6" t="str">
        <v/>
      </c>
      <c r="AD6" t="str">
        <v/>
      </c>
      <c r="AF6" t="str">
        <v/>
      </c>
      <c r="AG6" t="str">
        <v/>
      </c>
      <c r="AH6" t="str">
        <v/>
      </c>
      <c r="AQ6">
        <f>Form2_履歴書!AC31</f>
        <v>0</v>
      </c>
      <c r="AR6">
        <f>Form2_履歴書!AF31</f>
        <v>0</v>
      </c>
      <c r="BA6" t="e" cm="1">
        <f t="array" ref="BA6">IF(BA5=2,IF(MOD(Form1_入学願書!U13,4)=0,_xlfn.SEQUENCE(29),_xlfn.SEQUENCE(28)),IF(OR(BA5={4,6,9,11}),_xlfn.SEQUENCE(30),_xlfn.SEQUENCE(31)))</f>
        <v>#N/A</v>
      </c>
      <c r="BB6" t="e" cm="1">
        <f t="array" ref="BB6">IF(BB5=2,IF(MOD(Form1_入学願書!AI13,4)=0,_xlfn.SEQUENCE(29),_xlfn.SEQUENCE(28)),IF(OR(BB5={4,6,9,11}),_xlfn.SEQUENCE(30),_xlfn.SEQUENCE(31)))</f>
        <v>#N/A</v>
      </c>
      <c r="BE6" s="107" t="s">
        <v>1181</v>
      </c>
      <c r="BF6" s="62" t="s">
        <v>922</v>
      </c>
      <c r="BG6" s="62" t="str">
        <f t="shared" ref="BG6:BG34" si="0">BE6&amp;"/"&amp;BF6</f>
        <v>母/Mother</v>
      </c>
      <c r="DC6" t="e">
        <f>DC5&amp;DC4</f>
        <v>#N/A</v>
      </c>
      <c r="DD6" t="str">
        <f>Form1_入学願書!Y14&amp;"級 合格"</f>
        <v>級 合格</v>
      </c>
      <c r="DV6" s="62"/>
      <c r="DX6" t="e" cm="1">
        <f t="array" ref="DX6">IF(DX5=2,IF(MOD(Form1_入学願書!AB28,4)=0,_xlfn.SEQUENCE(29),_xlfn.SEQUENCE(28)),IF(OR(DX5={4,6,9,11}),_xlfn.SEQUENCE(30),_xlfn.SEQUENCE(31)))</f>
        <v>#N/A</v>
      </c>
      <c r="DY6" t="e" cm="1">
        <f t="array" ref="DY6">IF(DY5=2,IF(MOD(Form1_入学願書!AB33,4)=0,_xlfn.SEQUENCE(29),_xlfn.SEQUENCE(28)),IF(OR(DY5={4,6,9,11}),_xlfn.SEQUENCE(30),_xlfn.SEQUENCE(31)))</f>
        <v>#N/A</v>
      </c>
      <c r="DZ6" t="e" cm="1">
        <f t="array" ref="DZ6">IF(DZ5=2,IF(MOD(Form1_入学願書!AD39,4)=0,_xlfn.SEQUENCE(29),_xlfn.SEQUENCE(28)),IF(OR(DZ5={4,6,9,11}),_xlfn.SEQUENCE(30),_xlfn.SEQUENCE(31)))</f>
        <v>#N/A</v>
      </c>
      <c r="EA6" t="e" cm="1">
        <f t="array" ref="EA6">IF(EA5=2,IF(MOD(Form2_履歴書!N16,4)=0,_xlfn.SEQUENCE(29),_xlfn.SEQUENCE(28)),IF(OR(EA5={4,6,9,11}),_xlfn.SEQUENCE(30),_xlfn.SEQUENCE(31)))</f>
        <v>#N/A</v>
      </c>
      <c r="EB6" t="e" cm="1">
        <f t="array" ref="EB6">IF(EB5=2,IF(MOD(Form2_履歴書!N18,4)=0,_xlfn.SEQUENCE(29),_xlfn.SEQUENCE(28)),IF(OR(EB5={4,6,9,11}),_xlfn.SEQUENCE(30),_xlfn.SEQUENCE(31)))</f>
        <v>#N/A</v>
      </c>
      <c r="EC6" t="e" cm="1">
        <f t="array" ref="EC6">IF(EC5=2,IF(MOD(Form2_履歴書!N20,4)=0,_xlfn.SEQUENCE(29),_xlfn.SEQUENCE(28)),IF(OR(EC5={4,6,9,11}),_xlfn.SEQUENCE(30),_xlfn.SEQUENCE(31)))</f>
        <v>#N/A</v>
      </c>
      <c r="ED6" t="e" cm="1">
        <f t="array" ref="ED6">IF(ED5=2,IF(MOD(Form2_履歴書!N22,4)=0,_xlfn.SEQUENCE(29),_xlfn.SEQUENCE(28)),IF(OR(ED5={4,6,9,11}),_xlfn.SEQUENCE(30),_xlfn.SEQUENCE(31)))</f>
        <v>#N/A</v>
      </c>
      <c r="EE6" t="e" cm="1">
        <f t="array" ref="EE6">IF(EE5=2,IF(MOD(Form2_履歴書!N24,4)=0,_xlfn.SEQUENCE(29),_xlfn.SEQUENCE(28)),IF(OR(EE5={4,6,9,11}),_xlfn.SEQUENCE(30),_xlfn.SEQUENCE(31)))</f>
        <v>#N/A</v>
      </c>
    </row>
    <row r="7" spans="1:229" ht="47.25">
      <c r="B7">
        <f>Form1_入学願書!AF20</f>
        <v>0</v>
      </c>
      <c r="C7">
        <f>Form1_入学願書!AM20</f>
        <v>0</v>
      </c>
      <c r="D7" t="str">
        <f>IF(OR(C7=3,C7=12),31,IF(OR(C7=6,C7=9),30,""))</f>
        <v/>
      </c>
      <c r="J7">
        <v>4</v>
      </c>
      <c r="K7" s="57" t="s">
        <v>966</v>
      </c>
      <c r="L7" t="s">
        <v>1197</v>
      </c>
      <c r="P7" s="60" t="s">
        <v>680</v>
      </c>
      <c r="Q7" s="60" t="s">
        <v>391</v>
      </c>
      <c r="T7">
        <v>1902</v>
      </c>
      <c r="AB7" t="str">
        <v/>
      </c>
      <c r="AC7" t="str">
        <v/>
      </c>
      <c r="AD7" t="str">
        <v/>
      </c>
      <c r="AF7" t="str">
        <v/>
      </c>
      <c r="AG7" t="str">
        <v/>
      </c>
      <c r="AH7" t="str">
        <v/>
      </c>
      <c r="AQ7">
        <f>Form2_履歴書!AC32</f>
        <v>0</v>
      </c>
      <c r="AR7">
        <f>Form2_履歴書!AF32</f>
        <v>0</v>
      </c>
      <c r="BE7" s="62" t="s">
        <v>929</v>
      </c>
      <c r="BF7" s="62" t="s">
        <v>930</v>
      </c>
      <c r="BG7" s="62" t="str">
        <f t="shared" si="0"/>
        <v>祖父/Grandfather</v>
      </c>
      <c r="CI7" s="67" t="s">
        <v>988</v>
      </c>
      <c r="DV7" s="62"/>
    </row>
    <row r="8" spans="1:229" ht="47.25">
      <c r="J8">
        <v>7</v>
      </c>
      <c r="K8" s="57" t="s">
        <v>967</v>
      </c>
      <c r="L8" t="s">
        <v>1198</v>
      </c>
      <c r="P8" s="60" t="s">
        <v>681</v>
      </c>
      <c r="Q8" s="60" t="s">
        <v>392</v>
      </c>
      <c r="T8">
        <v>1903</v>
      </c>
      <c r="AB8" t="str">
        <v/>
      </c>
      <c r="AC8" t="str">
        <v/>
      </c>
      <c r="AD8" t="str">
        <v/>
      </c>
      <c r="AF8" t="str">
        <v/>
      </c>
      <c r="AG8" t="str">
        <v/>
      </c>
      <c r="AH8" t="str">
        <v/>
      </c>
      <c r="AQ8">
        <f>Form2_履歴書!AC33</f>
        <v>0</v>
      </c>
      <c r="AR8">
        <f>Form2_履歴書!AF33</f>
        <v>0</v>
      </c>
      <c r="BE8" s="62" t="s">
        <v>931</v>
      </c>
      <c r="BF8" s="62" t="s">
        <v>932</v>
      </c>
      <c r="BG8" s="62" t="str">
        <f t="shared" si="0"/>
        <v>祖母/Grandmother</v>
      </c>
      <c r="CI8" s="68" t="e" cm="1">
        <f t="array" aca="1" ref="CI8" ca="1">INDIRECT(CI7&amp;"!C"&amp;29+CG4)</f>
        <v>#REF!</v>
      </c>
      <c r="CR8">
        <f>COLUMN()</f>
        <v>96</v>
      </c>
      <c r="CS8">
        <f>COLUMN()</f>
        <v>97</v>
      </c>
      <c r="CT8">
        <f>COLUMN()</f>
        <v>98</v>
      </c>
      <c r="DV8" s="62"/>
    </row>
    <row r="9" spans="1:229" ht="31.5">
      <c r="B9" t="s">
        <v>386</v>
      </c>
      <c r="C9" t="s">
        <v>387</v>
      </c>
      <c r="J9">
        <v>10</v>
      </c>
      <c r="K9" s="57" t="s">
        <v>968</v>
      </c>
      <c r="L9" t="s">
        <v>384</v>
      </c>
      <c r="P9" s="60" t="s">
        <v>682</v>
      </c>
      <c r="Q9" s="60" t="s">
        <v>374</v>
      </c>
      <c r="T9">
        <v>1904</v>
      </c>
      <c r="AB9" t="str">
        <v/>
      </c>
      <c r="AC9" t="str">
        <v/>
      </c>
      <c r="AD9" t="str">
        <v/>
      </c>
      <c r="AF9" t="str">
        <v/>
      </c>
      <c r="AG9" t="str">
        <v/>
      </c>
      <c r="AH9" t="str">
        <v/>
      </c>
      <c r="AQ9">
        <f>Form2_履歴書!AC34</f>
        <v>0</v>
      </c>
      <c r="AR9">
        <f>Form2_履歴書!AF34</f>
        <v>0</v>
      </c>
      <c r="BE9" s="62" t="s">
        <v>925</v>
      </c>
      <c r="BF9" s="62" t="s">
        <v>926</v>
      </c>
      <c r="BG9" s="62" t="str">
        <f t="shared" si="0"/>
        <v>伯父・叔父/Uncle</v>
      </c>
      <c r="BJ9" s="62"/>
      <c r="BK9" s="62"/>
      <c r="BL9" s="62"/>
      <c r="CJ9" t="s">
        <v>989</v>
      </c>
      <c r="CO9" t="s">
        <v>995</v>
      </c>
      <c r="CR9" t="s">
        <v>990</v>
      </c>
      <c r="CX9" t="s">
        <v>991</v>
      </c>
      <c r="DV9" s="62"/>
    </row>
    <row r="10" spans="1:229" ht="33.75">
      <c r="C10">
        <v>28</v>
      </c>
      <c r="D10">
        <v>29</v>
      </c>
      <c r="E10">
        <v>30</v>
      </c>
      <c r="F10">
        <v>31</v>
      </c>
      <c r="G10">
        <v>4</v>
      </c>
      <c r="H10" t="s">
        <v>634</v>
      </c>
      <c r="I10" t="s">
        <v>1026</v>
      </c>
      <c r="J10">
        <v>1</v>
      </c>
      <c r="K10" s="57" t="s">
        <v>969</v>
      </c>
      <c r="L10" t="s">
        <v>389</v>
      </c>
      <c r="P10" s="60" t="s">
        <v>683</v>
      </c>
      <c r="Q10" s="60" t="s">
        <v>393</v>
      </c>
      <c r="T10">
        <v>1905</v>
      </c>
      <c r="AB10" t="str">
        <v/>
      </c>
      <c r="AC10" t="str">
        <v/>
      </c>
      <c r="AD10" t="str">
        <v/>
      </c>
      <c r="AF10" t="str">
        <v/>
      </c>
      <c r="AG10" t="str">
        <v/>
      </c>
      <c r="AH10" t="str">
        <v/>
      </c>
      <c r="AQ10">
        <f>Form2_履歴書!AC35</f>
        <v>0</v>
      </c>
      <c r="AR10">
        <f>Form2_履歴書!AF35</f>
        <v>0</v>
      </c>
      <c r="BE10" s="62" t="s">
        <v>927</v>
      </c>
      <c r="BF10" s="62" t="s">
        <v>928</v>
      </c>
      <c r="BG10" s="62" t="str">
        <f t="shared" si="0"/>
        <v>伯母・叔母/Aunt</v>
      </c>
      <c r="BJ10" s="62"/>
      <c r="BK10" s="62"/>
      <c r="BL10" s="62"/>
      <c r="CH10">
        <f t="shared" ref="CH10:CH15" ca="1" si="1">CM10-CI10</f>
        <v>2025</v>
      </c>
      <c r="CI10">
        <f t="shared" ref="CI10:CI20" si="2">IF(ISBLANK(CL10),"",_xlfn.NUMBERVALUE(LEFT(CJ10,4)))</f>
        <v>0</v>
      </c>
      <c r="CJ10" s="54" t="str">
        <f>IF(ISBLANK(Form2_履歴書!$C30),"",Form2_履歴書!AC30&amp;"年"&amp;VLOOKUP(Form2_履歴書!AF30,Lookups!$CO$10:$CP$21,2,FALSE)&amp;"月")</f>
        <v/>
      </c>
      <c r="CK10" s="54" t="str">
        <f>IF(ISBLANK(Form2_履歴書!$C30),"",IFERROR(Form2_履歴書!AK30&amp;"年"&amp;VLOOKUP(Form2_履歴書!AO30,Lookups!$CO$10:$CP$21,2,FALSE)&amp;"月",""))</f>
        <v/>
      </c>
      <c r="CL10" s="54" t="str">
        <f>IF(ISBLANK(Form2_履歴書!C30),"",Form2_履歴書!C30)</f>
        <v/>
      </c>
      <c r="CM10">
        <f t="shared" ref="CM10:CM20" ca="1" si="3">IF(ISBLANK(CL10),"",IF(CK10="",YEAR(NOW()),_xlfn.NUMBERVALUE(LEFT(CK10,4))))</f>
        <v>2025</v>
      </c>
      <c r="CN10">
        <f t="shared" ref="CN10:CN20" si="4">IF(ISBLANK(CL10),"",IF(CK10="",12,_xlfn.NUMBERVALUE(MID(CK10,6,2))))</f>
        <v>12</v>
      </c>
      <c r="CO10" t="s">
        <v>633</v>
      </c>
      <c r="CP10" s="57" t="s">
        <v>976</v>
      </c>
      <c r="CR10" t="str" cm="1">
        <f t="array" aca="1" ref="CR10:CV20" ca="1">_xlfn._xlws.SORT(_xlfn._xlws.SORT(_xlfn._xlws.FILTER($CJ$10:$CN$20,$CM$10:$CM$20&gt;YEAR(NOW())-6),5,1),4,1)</f>
        <v/>
      </c>
      <c r="CS10" t="str">
        <f ca="1"/>
        <v/>
      </c>
      <c r="CT10" t="str">
        <f ca="1"/>
        <v/>
      </c>
      <c r="CU10">
        <f ca="1"/>
        <v>2025</v>
      </c>
      <c r="CV10">
        <f ca="1"/>
        <v>12</v>
      </c>
      <c r="CX10" t="str" cm="1">
        <f t="array" aca="1" ref="CX10:CZ16" ca="1">IF(COUNTA(CR10:CR20)&gt;6,INDIRECT("R"&amp;COUNTA(CR10:CR20)+3&amp;"C96:R"&amp;COUNTA(CR10:CR20)+9&amp;"C98",FALSE),INDIRECT("R10C96:R"&amp;COUNTA(CR10:CR20)+9&amp;"C98",FALSE))</f>
        <v/>
      </c>
      <c r="CY10" t="str">
        <f ca="1"/>
        <v/>
      </c>
      <c r="CZ10" t="str">
        <f ca="1"/>
        <v/>
      </c>
      <c r="DV10" s="62"/>
    </row>
    <row r="11" spans="1:229" ht="33.75">
      <c r="A11">
        <v>1</v>
      </c>
      <c r="B11" cm="1">
        <f t="array" ref="B11:B22">_xlfn.SEQUENCE(12)</f>
        <v>1</v>
      </c>
      <c r="C11" cm="1">
        <f t="array" ref="C11:C38">_xlfn.SEQUENCE(C10)</f>
        <v>1</v>
      </c>
      <c r="D11" cm="1">
        <f t="array" ref="D11:D39">_xlfn.SEQUENCE(D10)</f>
        <v>1</v>
      </c>
      <c r="E11" cm="1">
        <f t="array" ref="E11:E40">_xlfn.SEQUENCE(E10)</f>
        <v>1</v>
      </c>
      <c r="F11" cm="1">
        <f t="array" ref="F11:F41">_xlfn.SEQUENCE(F10)</f>
        <v>1</v>
      </c>
      <c r="G11">
        <v>6</v>
      </c>
      <c r="L11" t="s">
        <v>1199</v>
      </c>
      <c r="P11" s="60" t="s">
        <v>684</v>
      </c>
      <c r="Q11" s="60" t="s">
        <v>394</v>
      </c>
      <c r="T11">
        <v>1906</v>
      </c>
      <c r="AB11" t="str">
        <v/>
      </c>
      <c r="AC11" t="str">
        <v/>
      </c>
      <c r="AD11" t="str">
        <v/>
      </c>
      <c r="BE11" s="107" t="s">
        <v>1179</v>
      </c>
      <c r="BF11" s="62" t="s">
        <v>921</v>
      </c>
      <c r="BG11" s="62" t="str">
        <f t="shared" si="0"/>
        <v>兄/Elder Brother</v>
      </c>
      <c r="BJ11" s="62"/>
      <c r="BK11" s="62"/>
      <c r="BL11" s="62"/>
      <c r="CH11">
        <f t="shared" ca="1" si="1"/>
        <v>2025</v>
      </c>
      <c r="CI11">
        <f t="shared" si="2"/>
        <v>0</v>
      </c>
      <c r="CJ11" s="54" t="str">
        <f>IF(ISBLANK(Form2_履歴書!$C31),"",Form2_履歴書!AD31&amp;"年"&amp;VLOOKUP(Form2_履歴書!AH31,Lookups!$CO$10:$CP$21,2,FALSE)&amp;"月")</f>
        <v/>
      </c>
      <c r="CK11" s="54" t="str">
        <f>IF(ISBLANK(Form2_履歴書!$C31),"",IFERROR(Form2_履歴書!AK31&amp;"年"&amp;VLOOKUP(Form2_履歴書!AO31,Lookups!$CO$10:$CP$21,2,FALSE)&amp;"月",""))</f>
        <v/>
      </c>
      <c r="CL11" s="54" t="str">
        <f>IF(ISBLANK(Form2_履歴書!C31),"",Form2_履歴書!C31)</f>
        <v/>
      </c>
      <c r="CM11">
        <f t="shared" ca="1" si="3"/>
        <v>2025</v>
      </c>
      <c r="CN11">
        <f t="shared" si="4"/>
        <v>12</v>
      </c>
      <c r="CO11" t="s">
        <v>634</v>
      </c>
      <c r="CP11" s="57" t="s">
        <v>977</v>
      </c>
      <c r="CR11" t="str">
        <f ca="1"/>
        <v/>
      </c>
      <c r="CS11" t="str">
        <f ca="1"/>
        <v/>
      </c>
      <c r="CT11" t="str">
        <f ca="1"/>
        <v/>
      </c>
      <c r="CU11">
        <f ca="1"/>
        <v>2025</v>
      </c>
      <c r="CV11">
        <f ca="1"/>
        <v>12</v>
      </c>
      <c r="CX11" t="str">
        <f ca="1"/>
        <v/>
      </c>
      <c r="CY11" t="str">
        <f ca="1"/>
        <v/>
      </c>
      <c r="CZ11" t="str">
        <f ca="1"/>
        <v/>
      </c>
      <c r="DV11" s="62"/>
    </row>
    <row r="12" spans="1:229" ht="33.75">
      <c r="A12">
        <v>2</v>
      </c>
      <c r="B12">
        <v>2</v>
      </c>
      <c r="C12">
        <v>2</v>
      </c>
      <c r="D12">
        <v>2</v>
      </c>
      <c r="E12">
        <v>2</v>
      </c>
      <c r="F12">
        <v>2</v>
      </c>
      <c r="G12">
        <v>9</v>
      </c>
      <c r="J12" t="e" cm="1">
        <f t="array" ref="J12">IF(VLOOKUP(H10,$A$11:$B$22,2,FALSE)=2,IF(MOD(謎,4)=0,$D$11:$D$39,$C$11:$C$38),IF(IFERROR(MATCH(VLOOKUP(H10,$A$11:$B$22,2,FALSE),$G$10:$G$13,0),0)&lt;&gt;0,$E$11:$E$40,$F$11:$F$41))</f>
        <v>#N/A</v>
      </c>
      <c r="P12" s="60" t="s">
        <v>685</v>
      </c>
      <c r="Q12" s="60" t="s">
        <v>396</v>
      </c>
      <c r="T12">
        <v>1907</v>
      </c>
      <c r="AB12" t="str">
        <v/>
      </c>
      <c r="AC12" t="str">
        <v/>
      </c>
      <c r="AD12" t="str">
        <v/>
      </c>
      <c r="AQ12">
        <f>Form2_履歴書!AI30</f>
        <v>0</v>
      </c>
      <c r="AR12">
        <f>Form2_履歴書!AL30</f>
        <v>0</v>
      </c>
      <c r="AU12">
        <f>Form2_履歴書!AC39</f>
        <v>0</v>
      </c>
      <c r="AV12">
        <f>Form2_履歴書!AF39</f>
        <v>0</v>
      </c>
      <c r="AX12">
        <f>Form2_履歴書!AI39</f>
        <v>0</v>
      </c>
      <c r="AY12">
        <f>Form2_履歴書!AL39</f>
        <v>0</v>
      </c>
      <c r="BE12" s="62" t="s">
        <v>378</v>
      </c>
      <c r="BF12" s="62" t="s">
        <v>1180</v>
      </c>
      <c r="BG12" s="62" t="str">
        <f t="shared" si="0"/>
        <v>姉/Elder Sister</v>
      </c>
      <c r="BJ12" s="62"/>
      <c r="BK12" s="62"/>
      <c r="BL12" s="62"/>
      <c r="CH12">
        <f t="shared" ca="1" si="1"/>
        <v>2025</v>
      </c>
      <c r="CI12">
        <f t="shared" si="2"/>
        <v>0</v>
      </c>
      <c r="CJ12" s="54" t="str">
        <f>IF(ISBLANK(Form2_履歴書!$C32),"",Form2_履歴書!AD32&amp;"年"&amp;VLOOKUP(Form2_履歴書!AH32,Lookups!$CO$10:$CP$21,2,FALSE)&amp;"月")</f>
        <v/>
      </c>
      <c r="CK12" s="54" t="str">
        <f>IF(ISBLANK(Form2_履歴書!$C32),"",IFERROR(Form2_履歴書!AK32&amp;"年"&amp;VLOOKUP(Form2_履歴書!AO32,Lookups!$CO$10:$CP$21,2,FALSE)&amp;"月",""))</f>
        <v/>
      </c>
      <c r="CL12" s="54" t="str">
        <f>IF(ISBLANK(Form2_履歴書!C32),"",Form2_履歴書!C32)</f>
        <v/>
      </c>
      <c r="CM12">
        <f t="shared" ca="1" si="3"/>
        <v>2025</v>
      </c>
      <c r="CN12">
        <f t="shared" si="4"/>
        <v>12</v>
      </c>
      <c r="CO12" t="s">
        <v>635</v>
      </c>
      <c r="CP12" s="57" t="s">
        <v>978</v>
      </c>
      <c r="CR12" t="str">
        <f ca="1"/>
        <v/>
      </c>
      <c r="CS12" t="str">
        <f ca="1"/>
        <v/>
      </c>
      <c r="CT12" t="str">
        <f ca="1"/>
        <v/>
      </c>
      <c r="CU12">
        <f ca="1"/>
        <v>2025</v>
      </c>
      <c r="CV12">
        <f ca="1"/>
        <v>12</v>
      </c>
      <c r="CX12" t="str">
        <f ca="1"/>
        <v/>
      </c>
      <c r="CY12" t="str">
        <f ca="1"/>
        <v/>
      </c>
      <c r="CZ12" t="str">
        <f ca="1"/>
        <v/>
      </c>
      <c r="DV12" s="62"/>
    </row>
    <row r="13" spans="1:229" ht="49.5">
      <c r="A13">
        <v>3</v>
      </c>
      <c r="B13">
        <v>3</v>
      </c>
      <c r="C13">
        <v>3</v>
      </c>
      <c r="D13">
        <v>3</v>
      </c>
      <c r="E13">
        <v>3</v>
      </c>
      <c r="F13">
        <v>3</v>
      </c>
      <c r="G13">
        <v>11</v>
      </c>
      <c r="P13" s="60" t="s">
        <v>686</v>
      </c>
      <c r="Q13" s="60" t="s">
        <v>397</v>
      </c>
      <c r="T13">
        <v>1908</v>
      </c>
      <c r="U13" s="97" t="s">
        <v>1088</v>
      </c>
      <c r="AB13" t="str">
        <v/>
      </c>
      <c r="AC13" t="str">
        <v/>
      </c>
      <c r="AD13" t="str">
        <v/>
      </c>
      <c r="AF13" t="str" cm="1">
        <f t="array" ref="AF13:AH15">IFERROR(_xlfn._xlws.FILTER(AB13:AD15,AC13:AC15=""),"")</f>
        <v/>
      </c>
      <c r="AG13" t="str">
        <v/>
      </c>
      <c r="AH13" t="str">
        <v/>
      </c>
      <c r="AJ13" t="str" cm="1">
        <f t="array" ref="AJ13">IFERROR(_xlfn._xlws.FILTER(AF13:AH18,AH13:AH18&lt;&gt;""),"")</f>
        <v/>
      </c>
      <c r="AQ13">
        <f>Form2_履歴書!AI31</f>
        <v>0</v>
      </c>
      <c r="AR13">
        <f>Form2_履歴書!AL31</f>
        <v>0</v>
      </c>
      <c r="AU13">
        <f>Form2_履歴書!AC40</f>
        <v>0</v>
      </c>
      <c r="AV13">
        <f>Form2_履歴書!AF40</f>
        <v>0</v>
      </c>
      <c r="AX13">
        <f>Form2_履歴書!AI40</f>
        <v>0</v>
      </c>
      <c r="AY13">
        <f>Form2_履歴書!AL40</f>
        <v>0</v>
      </c>
      <c r="BE13" s="62" t="s">
        <v>917</v>
      </c>
      <c r="BF13" s="62" t="s">
        <v>918</v>
      </c>
      <c r="BG13" s="62" t="str">
        <f t="shared" si="0"/>
        <v>弟/Younger Brother</v>
      </c>
      <c r="BJ13" s="62"/>
      <c r="BK13" s="62"/>
      <c r="BL13" s="62"/>
      <c r="CH13">
        <f t="shared" ca="1" si="1"/>
        <v>2025</v>
      </c>
      <c r="CI13">
        <f t="shared" si="2"/>
        <v>0</v>
      </c>
      <c r="CJ13" s="54" t="str">
        <f>IF(ISBLANK(Form2_履歴書!$C33),"",Form2_履歴書!AD33&amp;"年"&amp;VLOOKUP(Form2_履歴書!AH33,Lookups!$CO$10:$CP$21,2,FALSE)&amp;"月")</f>
        <v/>
      </c>
      <c r="CK13" s="54" t="str">
        <f>IF(ISBLANK(Form2_履歴書!$C33),"",IFERROR(Form2_履歴書!AK33&amp;"年"&amp;VLOOKUP(Form2_履歴書!AO33,Lookups!$CO$10:$CP$21,2,FALSE)&amp;"月",""))</f>
        <v/>
      </c>
      <c r="CL13" s="54" t="str">
        <f>IF(ISBLANK(Form2_履歴書!C33),"",Form2_履歴書!C33)</f>
        <v/>
      </c>
      <c r="CM13">
        <f t="shared" ca="1" si="3"/>
        <v>2025</v>
      </c>
      <c r="CN13">
        <f t="shared" si="4"/>
        <v>12</v>
      </c>
      <c r="CO13" t="s">
        <v>636</v>
      </c>
      <c r="CP13" s="57" t="s">
        <v>979</v>
      </c>
      <c r="CR13" t="str">
        <f ca="1"/>
        <v/>
      </c>
      <c r="CS13" t="str">
        <f ca="1"/>
        <v/>
      </c>
      <c r="CT13" t="str">
        <f ca="1"/>
        <v/>
      </c>
      <c r="CU13">
        <f ca="1"/>
        <v>2025</v>
      </c>
      <c r="CV13">
        <f ca="1"/>
        <v>12</v>
      </c>
      <c r="CX13" t="str">
        <f ca="1"/>
        <v/>
      </c>
      <c r="CY13" t="str">
        <f ca="1"/>
        <v/>
      </c>
      <c r="CZ13" t="str">
        <f ca="1"/>
        <v/>
      </c>
      <c r="DV13" s="62"/>
    </row>
    <row r="14" spans="1:229" ht="49.5">
      <c r="A14">
        <v>4</v>
      </c>
      <c r="B14">
        <v>4</v>
      </c>
      <c r="C14">
        <v>4</v>
      </c>
      <c r="D14">
        <v>4</v>
      </c>
      <c r="E14">
        <v>4</v>
      </c>
      <c r="F14">
        <v>4</v>
      </c>
      <c r="P14" s="60" t="s">
        <v>687</v>
      </c>
      <c r="Q14" s="60" t="s">
        <v>395</v>
      </c>
      <c r="T14">
        <v>1909</v>
      </c>
      <c r="U14" s="5" t="s">
        <v>1089</v>
      </c>
      <c r="AB14" t="str">
        <v/>
      </c>
      <c r="AC14" t="str">
        <v/>
      </c>
      <c r="AD14" t="str">
        <v/>
      </c>
      <c r="AE14" t="s">
        <v>1115</v>
      </c>
      <c r="AF14" t="str">
        <v/>
      </c>
      <c r="AG14" t="str">
        <v/>
      </c>
      <c r="AH14" t="str">
        <v/>
      </c>
      <c r="AQ14">
        <f>Form2_履歴書!AI32</f>
        <v>0</v>
      </c>
      <c r="AR14">
        <f>Form2_履歴書!AL32</f>
        <v>0</v>
      </c>
      <c r="BE14" s="62" t="s">
        <v>919</v>
      </c>
      <c r="BF14" s="62" t="s">
        <v>920</v>
      </c>
      <c r="BG14" s="62" t="str">
        <f t="shared" si="0"/>
        <v>妹/Younger Sister</v>
      </c>
      <c r="BJ14" s="62"/>
      <c r="BK14" s="62"/>
      <c r="BL14" s="62"/>
      <c r="CH14">
        <f t="shared" ca="1" si="1"/>
        <v>2025</v>
      </c>
      <c r="CI14">
        <f t="shared" si="2"/>
        <v>0</v>
      </c>
      <c r="CJ14" s="54" t="str">
        <f>IF(ISBLANK(Form2_履歴書!$C34),"",Form2_履歴書!AD34&amp;"年"&amp;VLOOKUP(Form2_履歴書!AH34,Lookups!$CO$10:$CP$21,2,FALSE)&amp;"月")</f>
        <v/>
      </c>
      <c r="CK14" s="54" t="str">
        <f>IF(ISBLANK(Form2_履歴書!$C34),"",IFERROR(Form2_履歴書!AK34&amp;"年"&amp;VLOOKUP(Form2_履歴書!AO34,Lookups!$CO$10:$CP$21,2,FALSE)&amp;"月",""))</f>
        <v/>
      </c>
      <c r="CL14" s="54" t="str">
        <f>IF(ISBLANK(Form2_履歴書!C34),"",Form2_履歴書!C34)</f>
        <v/>
      </c>
      <c r="CM14">
        <f t="shared" ca="1" si="3"/>
        <v>2025</v>
      </c>
      <c r="CN14">
        <f t="shared" si="4"/>
        <v>12</v>
      </c>
      <c r="CO14" t="s">
        <v>637</v>
      </c>
      <c r="CP14" s="57" t="s">
        <v>980</v>
      </c>
      <c r="CR14" t="str">
        <f ca="1"/>
        <v/>
      </c>
      <c r="CS14" t="str">
        <f ca="1"/>
        <v/>
      </c>
      <c r="CT14" t="str">
        <f ca="1"/>
        <v/>
      </c>
      <c r="CU14">
        <f ca="1"/>
        <v>2025</v>
      </c>
      <c r="CV14">
        <f ca="1"/>
        <v>12</v>
      </c>
      <c r="CX14" t="str">
        <f ca="1"/>
        <v/>
      </c>
      <c r="CY14" t="str">
        <f ca="1"/>
        <v/>
      </c>
      <c r="CZ14" t="str">
        <f ca="1"/>
        <v/>
      </c>
      <c r="DV14" s="62"/>
    </row>
    <row r="15" spans="1:229" ht="65.25">
      <c r="A15">
        <v>5</v>
      </c>
      <c r="B15">
        <v>5</v>
      </c>
      <c r="C15">
        <v>5</v>
      </c>
      <c r="D15">
        <v>5</v>
      </c>
      <c r="E15">
        <v>5</v>
      </c>
      <c r="F15">
        <v>5</v>
      </c>
      <c r="G15">
        <f>IFERROR(MATCH(41,G10:G13,0),0)</f>
        <v>0</v>
      </c>
      <c r="I15" s="48" t="s">
        <v>1084</v>
      </c>
      <c r="K15" s="48" t="s">
        <v>652</v>
      </c>
      <c r="P15" s="60" t="s">
        <v>688</v>
      </c>
      <c r="Q15" s="60" t="s">
        <v>398</v>
      </c>
      <c r="T15">
        <v>1910</v>
      </c>
      <c r="U15" s="32" t="s">
        <v>1085</v>
      </c>
      <c r="AB15" t="str">
        <v/>
      </c>
      <c r="AC15" t="str">
        <v/>
      </c>
      <c r="AD15" t="str">
        <v/>
      </c>
      <c r="AE15" s="32" t="s">
        <v>1085</v>
      </c>
      <c r="AF15" t="str">
        <v/>
      </c>
      <c r="AG15" t="str">
        <v/>
      </c>
      <c r="AH15" t="str">
        <v/>
      </c>
      <c r="AQ15">
        <f>Form2_履歴書!AI33</f>
        <v>0</v>
      </c>
      <c r="AR15">
        <f>Form2_履歴書!AL33</f>
        <v>0</v>
      </c>
      <c r="BE15" s="62" t="s">
        <v>933</v>
      </c>
      <c r="BF15" s="62" t="s">
        <v>934</v>
      </c>
      <c r="BG15" s="62" t="str">
        <f t="shared" si="0"/>
        <v>従弟/Younger Counsin Brother</v>
      </c>
      <c r="CH15">
        <f t="shared" ca="1" si="1"/>
        <v>2025</v>
      </c>
      <c r="CI15">
        <f t="shared" si="2"/>
        <v>0</v>
      </c>
      <c r="CJ15" s="54" t="str">
        <f>IF(ISBLANK(Form2_履歴書!$C35),"",Form2_履歴書!AD35&amp;"年"&amp;VLOOKUP(Form2_履歴書!AH35,Lookups!$CO$10:$CP$21,2,FALSE)&amp;"月")</f>
        <v/>
      </c>
      <c r="CK15" s="54" t="str">
        <f>IF(ISBLANK(Form2_履歴書!$C35),"",IFERROR(Form2_履歴書!AK35&amp;"年"&amp;VLOOKUP(Form2_履歴書!AO35,Lookups!$CO$10:$CP$21,2,FALSE)&amp;"月",""))</f>
        <v/>
      </c>
      <c r="CL15" s="54" t="str">
        <f>IF(ISBLANK(Form2_履歴書!C35),"",Form2_履歴書!C35)</f>
        <v/>
      </c>
      <c r="CM15">
        <f t="shared" ca="1" si="3"/>
        <v>2025</v>
      </c>
      <c r="CN15">
        <f t="shared" si="4"/>
        <v>12</v>
      </c>
      <c r="CO15" t="s">
        <v>638</v>
      </c>
      <c r="CP15" s="57" t="s">
        <v>981</v>
      </c>
      <c r="CR15" t="str">
        <f ca="1"/>
        <v/>
      </c>
      <c r="CS15" t="str">
        <f ca="1"/>
        <v/>
      </c>
      <c r="CT15" t="str">
        <f ca="1"/>
        <v/>
      </c>
      <c r="CU15">
        <f ca="1"/>
        <v>2025</v>
      </c>
      <c r="CV15">
        <f ca="1"/>
        <v>12</v>
      </c>
      <c r="CX15" t="str">
        <f ca="1"/>
        <v/>
      </c>
      <c r="CY15" t="str">
        <f ca="1"/>
        <v/>
      </c>
      <c r="CZ15" t="str">
        <f ca="1"/>
        <v/>
      </c>
      <c r="DV15" s="62"/>
    </row>
    <row r="16" spans="1:229" ht="65.25">
      <c r="A16">
        <v>6</v>
      </c>
      <c r="B16">
        <v>6</v>
      </c>
      <c r="C16">
        <v>6</v>
      </c>
      <c r="D16">
        <v>6</v>
      </c>
      <c r="E16">
        <v>6</v>
      </c>
      <c r="F16">
        <v>6</v>
      </c>
      <c r="G16" t="str">
        <f>IF(1&gt;G15,"G","L")</f>
        <v>G</v>
      </c>
      <c r="I16" s="48" t="s">
        <v>1086</v>
      </c>
      <c r="K16" s="48" t="s">
        <v>653</v>
      </c>
      <c r="P16" s="60" t="s">
        <v>689</v>
      </c>
      <c r="Q16" s="60" t="s">
        <v>400</v>
      </c>
      <c r="T16">
        <v>1911</v>
      </c>
      <c r="U16" s="32" t="s">
        <v>1090</v>
      </c>
      <c r="AC16">
        <f>COUNTA(AC5:AC15)</f>
        <v>11</v>
      </c>
      <c r="AD16">
        <f>COUNTA(AD5:AD15)</f>
        <v>11</v>
      </c>
      <c r="AE16" s="32" t="s">
        <v>1090</v>
      </c>
      <c r="AQ16">
        <f>Form2_履歴書!AI34</f>
        <v>0</v>
      </c>
      <c r="AR16">
        <f>Form2_履歴書!AL34</f>
        <v>0</v>
      </c>
      <c r="BE16" s="62" t="s">
        <v>935</v>
      </c>
      <c r="BF16" s="62" t="s">
        <v>936</v>
      </c>
      <c r="BG16" s="62" t="str">
        <f t="shared" si="0"/>
        <v>従妹/Younger Cousin Sister</v>
      </c>
      <c r="CH16">
        <f ca="1">SUM(CH10:CH15)</f>
        <v>12150</v>
      </c>
      <c r="CI16">
        <f t="shared" si="2"/>
        <v>0</v>
      </c>
      <c r="CJ16" s="54" t="str">
        <f>IF(ISBLANK(Form2_履歴書!$C39),"",Form2_履歴書!AG39&amp;"年"&amp;VLOOKUP(Form2_履歴書!AK39,Lookups!$CO$10:$CP$21,2,FALSE)&amp;"月")</f>
        <v/>
      </c>
      <c r="CK16" s="54" t="str">
        <f>IF(ISBLANK(Form2_履歴書!$C39),"",IFERROR(Form2_履歴書!AN39&amp;"年"&amp;VLOOKUP(Form2_履歴書!AR39,Lookups!$CO$10:$CP$21,2,FALSE)&amp;"月",""))</f>
        <v/>
      </c>
      <c r="CL16" s="54" t="str">
        <f>IF(ISBLANK(Form2_履歴書!C39),"",Form2_履歴書!C39)</f>
        <v/>
      </c>
      <c r="CM16">
        <f t="shared" ca="1" si="3"/>
        <v>2025</v>
      </c>
      <c r="CN16">
        <f t="shared" si="4"/>
        <v>12</v>
      </c>
      <c r="CO16" t="s">
        <v>639</v>
      </c>
      <c r="CP16" s="57" t="s">
        <v>982</v>
      </c>
      <c r="CR16" t="str">
        <f ca="1"/>
        <v/>
      </c>
      <c r="CS16" t="str">
        <f ca="1"/>
        <v/>
      </c>
      <c r="CT16" t="str">
        <f ca="1"/>
        <v/>
      </c>
      <c r="CU16">
        <f ca="1"/>
        <v>2025</v>
      </c>
      <c r="CV16">
        <f ca="1"/>
        <v>12</v>
      </c>
      <c r="CX16" t="str">
        <f ca="1"/>
        <v/>
      </c>
      <c r="CY16" t="str">
        <f ca="1"/>
        <v/>
      </c>
      <c r="CZ16" t="str">
        <f ca="1"/>
        <v/>
      </c>
      <c r="DV16" s="62"/>
    </row>
    <row r="17" spans="1:126" ht="65.25">
      <c r="A17">
        <v>7</v>
      </c>
      <c r="B17">
        <v>7</v>
      </c>
      <c r="C17">
        <v>7</v>
      </c>
      <c r="D17">
        <v>7</v>
      </c>
      <c r="E17">
        <v>7</v>
      </c>
      <c r="F17">
        <v>7</v>
      </c>
      <c r="I17" s="58" t="s">
        <v>1087</v>
      </c>
      <c r="K17" s="58" t="s">
        <v>654</v>
      </c>
      <c r="P17" s="60" t="s">
        <v>690</v>
      </c>
      <c r="Q17" s="60" t="s">
        <v>401</v>
      </c>
      <c r="T17">
        <v>1912</v>
      </c>
      <c r="U17" s="5" t="s">
        <v>1112</v>
      </c>
      <c r="AE17" s="5" t="s">
        <v>1112</v>
      </c>
      <c r="AQ17">
        <f>Form2_履歴書!AI35</f>
        <v>0</v>
      </c>
      <c r="AR17">
        <f>Form2_履歴書!AL35</f>
        <v>0</v>
      </c>
      <c r="BE17" s="62" t="s">
        <v>937</v>
      </c>
      <c r="BF17" s="62" t="s">
        <v>938</v>
      </c>
      <c r="BG17" s="62" t="str">
        <f t="shared" si="0"/>
        <v>従兄/Elder Cousin Brother</v>
      </c>
      <c r="CI17">
        <f t="shared" si="2"/>
        <v>0</v>
      </c>
      <c r="CJ17" s="54" t="str">
        <f>IF(ISBLANK(Form2_履歴書!$C40),"",Form2_履歴書!AG40&amp;"年"&amp;VLOOKUP(Form2_履歴書!AK40,Lookups!$CO$10:$CP$21,2,FALSE)&amp;"月")</f>
        <v/>
      </c>
      <c r="CK17" s="54" t="str">
        <f>IF(ISBLANK(Form2_履歴書!$C40),"",IFERROR(Form2_履歴書!AN40&amp;"年"&amp;VLOOKUP(Form2_履歴書!AR40,Lookups!$CO$10:$CP$21,2,FALSE)&amp;"月",""))</f>
        <v/>
      </c>
      <c r="CL17" s="54" t="str">
        <f>IF(ISBLANK(Form2_履歴書!C40),"",Form2_履歴書!C40)</f>
        <v/>
      </c>
      <c r="CM17">
        <f t="shared" ca="1" si="3"/>
        <v>2025</v>
      </c>
      <c r="CN17">
        <f t="shared" si="4"/>
        <v>12</v>
      </c>
      <c r="CO17" t="s">
        <v>640</v>
      </c>
      <c r="CP17" s="57" t="s">
        <v>983</v>
      </c>
      <c r="CR17" t="str">
        <f ca="1"/>
        <v/>
      </c>
      <c r="CS17" t="str">
        <f ca="1"/>
        <v/>
      </c>
      <c r="CT17" t="str">
        <f ca="1"/>
        <v/>
      </c>
      <c r="CU17">
        <f ca="1"/>
        <v>2025</v>
      </c>
      <c r="CV17">
        <f ca="1"/>
        <v>12</v>
      </c>
      <c r="DV17" s="62"/>
    </row>
    <row r="18" spans="1:126" ht="65.25">
      <c r="A18">
        <v>8</v>
      </c>
      <c r="B18">
        <v>8</v>
      </c>
      <c r="C18">
        <v>8</v>
      </c>
      <c r="D18">
        <v>8</v>
      </c>
      <c r="E18">
        <v>8</v>
      </c>
      <c r="F18">
        <v>8</v>
      </c>
      <c r="I18" s="48" t="s">
        <v>655</v>
      </c>
      <c r="K18" s="48" t="s">
        <v>655</v>
      </c>
      <c r="P18" s="61" t="s">
        <v>691</v>
      </c>
      <c r="Q18" s="60" t="s">
        <v>404</v>
      </c>
      <c r="T18">
        <v>1913</v>
      </c>
      <c r="U18" s="32" t="s">
        <v>1091</v>
      </c>
      <c r="AE18" s="32" t="s">
        <v>1091</v>
      </c>
      <c r="BE18" s="62" t="s">
        <v>939</v>
      </c>
      <c r="BF18" s="62" t="s">
        <v>940</v>
      </c>
      <c r="BG18" s="62" t="str">
        <f t="shared" si="0"/>
        <v>従姉/Elder Cousin Sister</v>
      </c>
      <c r="CI18">
        <f t="shared" si="2"/>
        <v>0</v>
      </c>
      <c r="CJ18" s="54" t="str">
        <f>IF(ISBLANK(Form2_履歴書!$C44),"",Form2_履歴書!AG44&amp;"年"&amp;VLOOKUP(Form2_履歴書!AK44,Lookups!$CO$10:$CP$21,2,FALSE)&amp;"月")</f>
        <v/>
      </c>
      <c r="CK18" s="54" t="str">
        <f>IF(ISBLANK(Form2_履歴書!$C44),"",IFERROR(Form2_履歴書!AN44&amp;"年"&amp;VLOOKUP(Form2_履歴書!AR44,Lookups!$CO$10:$CP$21,2,FALSE)&amp;"月",""))</f>
        <v/>
      </c>
      <c r="CL18" s="54" t="str">
        <f>IF(ISBLANK(Form2_履歴書!C44),"",Form2_履歴書!C44)</f>
        <v/>
      </c>
      <c r="CM18">
        <f t="shared" ca="1" si="3"/>
        <v>2025</v>
      </c>
      <c r="CN18">
        <f t="shared" si="4"/>
        <v>12</v>
      </c>
      <c r="CO18" t="s">
        <v>641</v>
      </c>
      <c r="CP18" s="57" t="s">
        <v>984</v>
      </c>
      <c r="CR18" t="str">
        <f ca="1"/>
        <v/>
      </c>
      <c r="CS18" t="str">
        <f ca="1"/>
        <v/>
      </c>
      <c r="CT18" t="str">
        <f ca="1"/>
        <v/>
      </c>
      <c r="CU18">
        <f ca="1"/>
        <v>2025</v>
      </c>
      <c r="CV18">
        <f ca="1"/>
        <v>12</v>
      </c>
      <c r="DV18" s="62"/>
    </row>
    <row r="19" spans="1:126" ht="32.25">
      <c r="A19">
        <v>9</v>
      </c>
      <c r="B19">
        <v>9</v>
      </c>
      <c r="C19">
        <v>9</v>
      </c>
      <c r="D19">
        <v>9</v>
      </c>
      <c r="E19">
        <v>9</v>
      </c>
      <c r="F19">
        <v>9</v>
      </c>
      <c r="I19" s="48" t="s">
        <v>656</v>
      </c>
      <c r="K19" s="48" t="s">
        <v>656</v>
      </c>
      <c r="P19" s="60" t="s">
        <v>692</v>
      </c>
      <c r="Q19" s="60" t="s">
        <v>407</v>
      </c>
      <c r="T19">
        <v>1914</v>
      </c>
      <c r="U19" s="32" t="s">
        <v>1092</v>
      </c>
      <c r="AE19" s="32" t="s">
        <v>1092</v>
      </c>
      <c r="BE19" s="62" t="s">
        <v>941</v>
      </c>
      <c r="BF19" s="62" t="s">
        <v>942</v>
      </c>
      <c r="BG19" s="62" t="str">
        <f t="shared" si="0"/>
        <v>姪/Niece</v>
      </c>
      <c r="CI19">
        <f t="shared" si="2"/>
        <v>0</v>
      </c>
      <c r="CJ19" s="54" t="str">
        <f>IF(ISBLANK(Form2_履歴書!$C45),"",Form2_履歴書!AG45&amp;"年"&amp;VLOOKUP(Form2_履歴書!AK45,Lookups!$CO$10:$CP$21,2,FALSE)&amp;"月")</f>
        <v/>
      </c>
      <c r="CK19" s="54" t="str">
        <f>IF(ISBLANK(Form2_履歴書!$C45),"",IFERROR(Form2_履歴書!AN45&amp;"年"&amp;VLOOKUP(Form2_履歴書!AR45,Lookups!$CO$10:$CP$21,2,FALSE)&amp;"月",""))</f>
        <v/>
      </c>
      <c r="CL19" s="54" t="str">
        <f>IF(ISBLANK(Form2_履歴書!C45),"",Form2_履歴書!C45)</f>
        <v/>
      </c>
      <c r="CM19">
        <f t="shared" ca="1" si="3"/>
        <v>2025</v>
      </c>
      <c r="CN19">
        <f t="shared" si="4"/>
        <v>12</v>
      </c>
      <c r="CO19" t="s">
        <v>642</v>
      </c>
      <c r="CP19" s="57" t="s">
        <v>985</v>
      </c>
      <c r="CR19" t="str">
        <f ca="1"/>
        <v/>
      </c>
      <c r="CS19" t="str">
        <f ca="1"/>
        <v/>
      </c>
      <c r="CT19" t="str">
        <f ca="1"/>
        <v/>
      </c>
      <c r="CU19">
        <f ca="1"/>
        <v>2025</v>
      </c>
      <c r="CV19">
        <f ca="1"/>
        <v>12</v>
      </c>
      <c r="DV19" s="62"/>
    </row>
    <row r="20" spans="1:126" ht="33.75">
      <c r="A20">
        <v>10</v>
      </c>
      <c r="B20">
        <v>10</v>
      </c>
      <c r="C20">
        <v>10</v>
      </c>
      <c r="D20">
        <v>10</v>
      </c>
      <c r="E20">
        <v>10</v>
      </c>
      <c r="F20">
        <v>10</v>
      </c>
      <c r="I20" s="48" t="s">
        <v>657</v>
      </c>
      <c r="K20" s="48" t="s">
        <v>657</v>
      </c>
      <c r="P20" s="60" t="s">
        <v>693</v>
      </c>
      <c r="Q20" s="60" t="s">
        <v>399</v>
      </c>
      <c r="T20">
        <v>1915</v>
      </c>
      <c r="U20" s="32" t="s">
        <v>1093</v>
      </c>
      <c r="AE20" s="32" t="s">
        <v>1093</v>
      </c>
      <c r="BE20" s="62" t="s">
        <v>943</v>
      </c>
      <c r="BF20" s="62" t="s">
        <v>944</v>
      </c>
      <c r="BG20" s="62" t="str">
        <f t="shared" si="0"/>
        <v>甥/Nephew</v>
      </c>
      <c r="CI20">
        <f t="shared" si="2"/>
        <v>0</v>
      </c>
      <c r="CJ20" s="54" t="str">
        <f>IF(ISBLANK(Form2_履歴書!$C46),"",Form2_履歴書!AG46&amp;"年"&amp;VLOOKUP(Form2_履歴書!AK46,Lookups!$CO$10:$CP$21,2,FALSE)&amp;"月")</f>
        <v/>
      </c>
      <c r="CK20" s="54" t="str">
        <f>IF(ISBLANK(Form2_履歴書!$C46),"",IFERROR(Form2_履歴書!AN46&amp;"年"&amp;VLOOKUP(Form2_履歴書!AR46,Lookups!$CO$10:$CP$21,2,FALSE)&amp;"月",""))</f>
        <v/>
      </c>
      <c r="CL20" s="54" t="str">
        <f>IF(ISBLANK(Form2_履歴書!C46),"",Form2_履歴書!C46)</f>
        <v/>
      </c>
      <c r="CM20">
        <f t="shared" ca="1" si="3"/>
        <v>2025</v>
      </c>
      <c r="CN20">
        <f t="shared" si="4"/>
        <v>12</v>
      </c>
      <c r="CO20" t="s">
        <v>643</v>
      </c>
      <c r="CP20" s="57" t="s">
        <v>986</v>
      </c>
      <c r="CR20" t="str">
        <f ca="1"/>
        <v/>
      </c>
      <c r="CS20" t="str">
        <f ca="1"/>
        <v/>
      </c>
      <c r="CT20" t="str">
        <f ca="1"/>
        <v/>
      </c>
      <c r="CU20">
        <f ca="1"/>
        <v>2025</v>
      </c>
      <c r="CV20">
        <f ca="1"/>
        <v>12</v>
      </c>
      <c r="DV20" s="62"/>
    </row>
    <row r="21" spans="1:126" ht="33.75">
      <c r="A21">
        <v>11</v>
      </c>
      <c r="B21">
        <v>11</v>
      </c>
      <c r="C21">
        <v>11</v>
      </c>
      <c r="D21">
        <v>11</v>
      </c>
      <c r="E21">
        <v>11</v>
      </c>
      <c r="F21">
        <v>11</v>
      </c>
      <c r="I21" s="58" t="s">
        <v>658</v>
      </c>
      <c r="K21" s="58" t="s">
        <v>658</v>
      </c>
      <c r="P21" s="60" t="s">
        <v>694</v>
      </c>
      <c r="Q21" s="60" t="s">
        <v>409</v>
      </c>
      <c r="T21">
        <v>1916</v>
      </c>
      <c r="U21" s="5" t="s">
        <v>1094</v>
      </c>
      <c r="AE21" s="5" t="s">
        <v>1094</v>
      </c>
      <c r="BE21" s="62" t="s">
        <v>972</v>
      </c>
      <c r="BF21" s="62" t="s">
        <v>974</v>
      </c>
      <c r="BG21" s="62" t="str">
        <f t="shared" si="0"/>
        <v>夫/Husband</v>
      </c>
      <c r="CJ21" s="54"/>
      <c r="CK21" s="54"/>
      <c r="CL21" s="54"/>
      <c r="CO21" t="s">
        <v>644</v>
      </c>
      <c r="CP21" s="57" t="s">
        <v>987</v>
      </c>
      <c r="DV21" s="62"/>
    </row>
    <row r="22" spans="1:126" ht="32.25">
      <c r="A22">
        <v>12</v>
      </c>
      <c r="B22">
        <v>12</v>
      </c>
      <c r="C22">
        <v>12</v>
      </c>
      <c r="D22">
        <v>12</v>
      </c>
      <c r="E22">
        <v>12</v>
      </c>
      <c r="F22">
        <v>12</v>
      </c>
      <c r="I22" s="58" t="s">
        <v>659</v>
      </c>
      <c r="K22" s="58" t="s">
        <v>659</v>
      </c>
      <c r="P22" s="60" t="s">
        <v>695</v>
      </c>
      <c r="Q22" s="60" t="s">
        <v>405</v>
      </c>
      <c r="T22">
        <v>1917</v>
      </c>
      <c r="U22" s="5" t="s">
        <v>1095</v>
      </c>
      <c r="AE22" s="5" t="s">
        <v>1095</v>
      </c>
      <c r="BE22" s="62" t="s">
        <v>973</v>
      </c>
      <c r="BF22" s="62" t="s">
        <v>975</v>
      </c>
      <c r="BG22" s="62" t="str">
        <f t="shared" si="0"/>
        <v>妻/Wife</v>
      </c>
      <c r="CJ22" s="54"/>
      <c r="CK22" s="54"/>
      <c r="CL22" s="54"/>
      <c r="DV22" s="62"/>
    </row>
    <row r="23" spans="1:126" ht="65.25">
      <c r="C23">
        <v>13</v>
      </c>
      <c r="D23">
        <v>13</v>
      </c>
      <c r="E23">
        <v>13</v>
      </c>
      <c r="F23">
        <v>13</v>
      </c>
      <c r="I23" s="58" t="s">
        <v>660</v>
      </c>
      <c r="K23" s="58" t="s">
        <v>660</v>
      </c>
      <c r="P23" s="60" t="s">
        <v>696</v>
      </c>
      <c r="Q23" s="60" t="s">
        <v>406</v>
      </c>
      <c r="T23">
        <v>1918</v>
      </c>
      <c r="U23" s="5" t="s">
        <v>1096</v>
      </c>
      <c r="AE23" s="5" t="s">
        <v>1096</v>
      </c>
      <c r="BE23" s="62" t="s">
        <v>945</v>
      </c>
      <c r="BF23" s="62" t="s">
        <v>946</v>
      </c>
      <c r="BG23" s="62" t="str">
        <f t="shared" si="0"/>
        <v>義理の兄/Brother-in-Law (Elder)</v>
      </c>
      <c r="CJ23" s="54"/>
      <c r="CK23" s="54"/>
      <c r="CL23" s="54"/>
      <c r="DV23" s="62"/>
    </row>
    <row r="24" spans="1:126" ht="63">
      <c r="C24">
        <v>14</v>
      </c>
      <c r="D24">
        <v>14</v>
      </c>
      <c r="E24">
        <v>14</v>
      </c>
      <c r="F24">
        <v>14</v>
      </c>
      <c r="I24" s="58" t="s">
        <v>661</v>
      </c>
      <c r="K24" s="58" t="s">
        <v>661</v>
      </c>
      <c r="P24" s="60" t="s">
        <v>697</v>
      </c>
      <c r="Q24" s="60" t="s">
        <v>410</v>
      </c>
      <c r="T24">
        <v>1919</v>
      </c>
      <c r="U24" s="5" t="s">
        <v>1097</v>
      </c>
      <c r="AE24" s="5" t="s">
        <v>1097</v>
      </c>
      <c r="BE24" s="62" t="s">
        <v>947</v>
      </c>
      <c r="BF24" s="62" t="s">
        <v>948</v>
      </c>
      <c r="BG24" s="62" t="str">
        <f t="shared" si="0"/>
        <v>義理の弟/Brother-in-Law (Younger)</v>
      </c>
      <c r="DV24" s="62"/>
    </row>
    <row r="25" spans="1:126" ht="63">
      <c r="C25">
        <v>15</v>
      </c>
      <c r="D25">
        <v>15</v>
      </c>
      <c r="E25">
        <v>15</v>
      </c>
      <c r="F25">
        <v>15</v>
      </c>
      <c r="I25" s="58" t="s">
        <v>662</v>
      </c>
      <c r="K25" s="58" t="s">
        <v>662</v>
      </c>
      <c r="P25" s="60" t="s">
        <v>698</v>
      </c>
      <c r="Q25" s="60" t="s">
        <v>411</v>
      </c>
      <c r="T25">
        <v>1920</v>
      </c>
      <c r="U25" s="5" t="s">
        <v>1098</v>
      </c>
      <c r="AE25" s="5" t="s">
        <v>1098</v>
      </c>
      <c r="BE25" s="62" t="s">
        <v>949</v>
      </c>
      <c r="BF25" s="62" t="s">
        <v>950</v>
      </c>
      <c r="BG25" s="62" t="str">
        <f t="shared" si="0"/>
        <v>義理の姉/Sister-in-Law (Elder)</v>
      </c>
      <c r="DV25" s="62"/>
    </row>
    <row r="26" spans="1:126" ht="63">
      <c r="C26">
        <v>16</v>
      </c>
      <c r="D26">
        <v>16</v>
      </c>
      <c r="E26">
        <v>16</v>
      </c>
      <c r="F26">
        <v>16</v>
      </c>
      <c r="I26" s="48" t="s">
        <v>663</v>
      </c>
      <c r="K26" s="48" t="s">
        <v>663</v>
      </c>
      <c r="P26" s="60" t="s">
        <v>699</v>
      </c>
      <c r="Q26" s="60" t="s">
        <v>402</v>
      </c>
      <c r="T26">
        <v>1921</v>
      </c>
      <c r="U26" s="32" t="s">
        <v>1099</v>
      </c>
      <c r="AE26" s="32" t="s">
        <v>1099</v>
      </c>
      <c r="BE26" s="62" t="s">
        <v>951</v>
      </c>
      <c r="BF26" s="62" t="s">
        <v>952</v>
      </c>
      <c r="BG26" s="62" t="str">
        <f t="shared" si="0"/>
        <v>義理の妹/Sister-in-Law (Younger)</v>
      </c>
      <c r="DV26" s="62"/>
    </row>
    <row r="27" spans="1:126" ht="49.5">
      <c r="C27">
        <v>17</v>
      </c>
      <c r="D27">
        <v>17</v>
      </c>
      <c r="E27">
        <v>17</v>
      </c>
      <c r="F27">
        <v>17</v>
      </c>
      <c r="I27" s="48" t="s">
        <v>664</v>
      </c>
      <c r="K27" s="48" t="s">
        <v>664</v>
      </c>
      <c r="P27" s="60" t="s">
        <v>700</v>
      </c>
      <c r="Q27" s="60" t="s">
        <v>412</v>
      </c>
      <c r="T27">
        <v>1922</v>
      </c>
      <c r="U27" s="32" t="s">
        <v>1100</v>
      </c>
      <c r="AE27" s="32" t="s">
        <v>1100</v>
      </c>
      <c r="BE27" s="62" t="s">
        <v>953</v>
      </c>
      <c r="BF27" s="62" t="s">
        <v>954</v>
      </c>
      <c r="BG27" s="62" t="str">
        <f t="shared" si="0"/>
        <v>義理の父/Father-in-Law</v>
      </c>
      <c r="CJ27" s="54"/>
      <c r="CK27" s="54"/>
      <c r="CL27" s="54"/>
      <c r="DV27" s="62"/>
    </row>
    <row r="28" spans="1:126" ht="49.5">
      <c r="C28">
        <v>18</v>
      </c>
      <c r="D28">
        <v>18</v>
      </c>
      <c r="E28">
        <v>18</v>
      </c>
      <c r="F28">
        <v>18</v>
      </c>
      <c r="I28" s="48" t="s">
        <v>665</v>
      </c>
      <c r="K28" s="48" t="s">
        <v>665</v>
      </c>
      <c r="P28" s="60" t="s">
        <v>701</v>
      </c>
      <c r="Q28" s="60" t="s">
        <v>413</v>
      </c>
      <c r="T28">
        <v>1923</v>
      </c>
      <c r="U28" s="32" t="s">
        <v>1101</v>
      </c>
      <c r="AE28" s="32" t="s">
        <v>1101</v>
      </c>
      <c r="BE28" s="62" t="s">
        <v>955</v>
      </c>
      <c r="BF28" s="62" t="s">
        <v>956</v>
      </c>
      <c r="BG28" s="62" t="str">
        <f t="shared" si="0"/>
        <v>義理の母/Mother-in-Law</v>
      </c>
      <c r="CJ28" s="54"/>
      <c r="CK28" s="54"/>
      <c r="CL28" s="54"/>
      <c r="DV28" s="62"/>
    </row>
    <row r="29" spans="1:126" ht="32.25">
      <c r="C29">
        <v>19</v>
      </c>
      <c r="D29">
        <v>19</v>
      </c>
      <c r="E29">
        <v>19</v>
      </c>
      <c r="F29">
        <v>19</v>
      </c>
      <c r="I29" s="48" t="s">
        <v>666</v>
      </c>
      <c r="K29" s="48" t="s">
        <v>666</v>
      </c>
      <c r="P29" s="60" t="s">
        <v>702</v>
      </c>
      <c r="Q29" s="60" t="s">
        <v>414</v>
      </c>
      <c r="T29">
        <v>1924</v>
      </c>
      <c r="U29" s="32" t="s">
        <v>1102</v>
      </c>
      <c r="AE29" s="32" t="s">
        <v>1102</v>
      </c>
      <c r="BE29" s="62" t="s">
        <v>957</v>
      </c>
      <c r="BF29" s="62" t="s">
        <v>958</v>
      </c>
      <c r="BG29" s="62" t="str">
        <f t="shared" si="0"/>
        <v>息子/Son</v>
      </c>
      <c r="CJ29" s="54"/>
      <c r="CK29" s="54"/>
      <c r="CL29" s="54"/>
      <c r="DV29" s="62"/>
    </row>
    <row r="30" spans="1:126" ht="33.75">
      <c r="C30">
        <v>20</v>
      </c>
      <c r="D30">
        <v>20</v>
      </c>
      <c r="E30">
        <v>20</v>
      </c>
      <c r="F30">
        <v>20</v>
      </c>
      <c r="I30" s="58" t="s">
        <v>667</v>
      </c>
      <c r="K30" s="58" t="s">
        <v>667</v>
      </c>
      <c r="P30" s="60" t="s">
        <v>703</v>
      </c>
      <c r="Q30" s="60" t="s">
        <v>415</v>
      </c>
      <c r="T30">
        <v>1925</v>
      </c>
      <c r="U30" s="5" t="s">
        <v>1103</v>
      </c>
      <c r="AE30" s="5" t="s">
        <v>1103</v>
      </c>
      <c r="BE30" s="62" t="s">
        <v>959</v>
      </c>
      <c r="BF30" s="62" t="s">
        <v>960</v>
      </c>
      <c r="BG30" s="62" t="str">
        <f t="shared" si="0"/>
        <v>娘/Daughter</v>
      </c>
      <c r="CJ30" s="54"/>
      <c r="CK30" s="54"/>
      <c r="CL30" s="54"/>
      <c r="DV30" s="62"/>
    </row>
    <row r="31" spans="1:126" ht="49.5">
      <c r="C31">
        <v>21</v>
      </c>
      <c r="D31">
        <v>21</v>
      </c>
      <c r="E31">
        <v>21</v>
      </c>
      <c r="F31">
        <v>21</v>
      </c>
      <c r="I31" s="48" t="s">
        <v>668</v>
      </c>
      <c r="K31" s="48" t="s">
        <v>668</v>
      </c>
      <c r="P31" s="60" t="s">
        <v>704</v>
      </c>
      <c r="Q31" s="60" t="s">
        <v>416</v>
      </c>
      <c r="T31">
        <v>1926</v>
      </c>
      <c r="U31" s="32" t="s">
        <v>1104</v>
      </c>
      <c r="AE31" s="32" t="s">
        <v>1104</v>
      </c>
      <c r="BE31" s="62" t="s">
        <v>961</v>
      </c>
      <c r="BF31" s="62" t="s">
        <v>962</v>
      </c>
      <c r="BG31" s="62" t="str">
        <f t="shared" si="0"/>
        <v>養父/Foster Father</v>
      </c>
      <c r="CJ31" s="54"/>
      <c r="CK31" s="54"/>
      <c r="CL31" s="54"/>
      <c r="DV31" s="62"/>
    </row>
    <row r="32" spans="1:126" ht="47.25">
      <c r="C32">
        <v>22</v>
      </c>
      <c r="D32">
        <v>22</v>
      </c>
      <c r="E32">
        <v>22</v>
      </c>
      <c r="F32">
        <v>22</v>
      </c>
      <c r="I32" s="58" t="s">
        <v>669</v>
      </c>
      <c r="K32" s="58" t="s">
        <v>669</v>
      </c>
      <c r="P32" s="60" t="s">
        <v>705</v>
      </c>
      <c r="Q32" s="60" t="s">
        <v>417</v>
      </c>
      <c r="T32">
        <v>1927</v>
      </c>
      <c r="U32" s="5" t="s">
        <v>1113</v>
      </c>
      <c r="AE32" s="5" t="s">
        <v>1113</v>
      </c>
      <c r="BE32" s="62" t="s">
        <v>963</v>
      </c>
      <c r="BF32" s="62" t="s">
        <v>964</v>
      </c>
      <c r="BG32" s="62" t="str">
        <f t="shared" si="0"/>
        <v>養母/Foster Mother</v>
      </c>
      <c r="DV32" s="62"/>
    </row>
    <row r="33" spans="3:59" ht="31.5">
      <c r="C33">
        <v>23</v>
      </c>
      <c r="D33">
        <v>23</v>
      </c>
      <c r="E33">
        <v>23</v>
      </c>
      <c r="F33">
        <v>23</v>
      </c>
      <c r="I33" s="58" t="s">
        <v>670</v>
      </c>
      <c r="K33" s="58" t="s">
        <v>670</v>
      </c>
      <c r="P33" s="60" t="s">
        <v>706</v>
      </c>
      <c r="Q33" s="60" t="s">
        <v>418</v>
      </c>
      <c r="T33">
        <v>1928</v>
      </c>
      <c r="U33" s="5" t="s">
        <v>1114</v>
      </c>
      <c r="AE33" s="5" t="s">
        <v>1114</v>
      </c>
      <c r="BE33" s="62" t="s">
        <v>627</v>
      </c>
      <c r="BF33" s="62" t="s">
        <v>965</v>
      </c>
      <c r="BG33" s="62" t="str">
        <f t="shared" si="0"/>
        <v>その他/Other</v>
      </c>
    </row>
    <row r="34" spans="3:59" ht="31.5">
      <c r="C34">
        <v>24</v>
      </c>
      <c r="D34">
        <v>24</v>
      </c>
      <c r="E34">
        <v>24</v>
      </c>
      <c r="F34">
        <v>24</v>
      </c>
      <c r="I34" s="58" t="s">
        <v>671</v>
      </c>
      <c r="K34" s="58" t="s">
        <v>671</v>
      </c>
      <c r="P34" s="60" t="s">
        <v>707</v>
      </c>
      <c r="Q34" s="60" t="s">
        <v>419</v>
      </c>
      <c r="T34">
        <v>1929</v>
      </c>
      <c r="U34" s="5" t="s">
        <v>1105</v>
      </c>
      <c r="AE34" s="5" t="s">
        <v>1105</v>
      </c>
      <c r="BE34" s="62" t="s">
        <v>971</v>
      </c>
      <c r="BF34" s="62" t="s">
        <v>970</v>
      </c>
      <c r="BG34" s="62" t="str">
        <f t="shared" si="0"/>
        <v>申請者本人/Self</v>
      </c>
    </row>
    <row r="35" spans="3:59" ht="30">
      <c r="C35">
        <v>25</v>
      </c>
      <c r="D35">
        <v>25</v>
      </c>
      <c r="E35">
        <v>25</v>
      </c>
      <c r="F35">
        <v>25</v>
      </c>
      <c r="I35" s="48" t="s">
        <v>672</v>
      </c>
      <c r="K35" s="48" t="s">
        <v>672</v>
      </c>
      <c r="P35" s="60" t="s">
        <v>708</v>
      </c>
      <c r="Q35" s="60" t="s">
        <v>420</v>
      </c>
      <c r="T35">
        <v>1930</v>
      </c>
      <c r="U35" s="32" t="s">
        <v>1106</v>
      </c>
      <c r="AE35" s="32" t="s">
        <v>1106</v>
      </c>
    </row>
    <row r="36" spans="3:59" ht="30">
      <c r="C36">
        <v>26</v>
      </c>
      <c r="D36">
        <v>26</v>
      </c>
      <c r="E36">
        <v>26</v>
      </c>
      <c r="F36">
        <v>26</v>
      </c>
      <c r="I36" s="58" t="s">
        <v>673</v>
      </c>
      <c r="K36" s="58" t="s">
        <v>673</v>
      </c>
      <c r="P36" s="60" t="s">
        <v>709</v>
      </c>
      <c r="Q36" s="60" t="s">
        <v>421</v>
      </c>
      <c r="T36">
        <v>1931</v>
      </c>
      <c r="U36" s="5" t="s">
        <v>1107</v>
      </c>
      <c r="AE36" s="5" t="s">
        <v>1107</v>
      </c>
    </row>
    <row r="37" spans="3:59" ht="26.25">
      <c r="C37">
        <v>27</v>
      </c>
      <c r="D37">
        <v>27</v>
      </c>
      <c r="E37">
        <v>27</v>
      </c>
      <c r="F37">
        <v>27</v>
      </c>
      <c r="I37" s="48" t="s">
        <v>674</v>
      </c>
      <c r="K37" s="48" t="s">
        <v>674</v>
      </c>
      <c r="P37" s="60" t="s">
        <v>710</v>
      </c>
      <c r="Q37" s="60" t="s">
        <v>422</v>
      </c>
      <c r="T37">
        <v>1932</v>
      </c>
      <c r="U37" s="32" t="s">
        <v>1108</v>
      </c>
      <c r="AE37" s="32" t="s">
        <v>1108</v>
      </c>
    </row>
    <row r="38" spans="3:59" ht="15">
      <c r="C38">
        <v>28</v>
      </c>
      <c r="D38">
        <v>28</v>
      </c>
      <c r="E38">
        <v>28</v>
      </c>
      <c r="F38">
        <v>28</v>
      </c>
      <c r="I38" s="58" t="s">
        <v>675</v>
      </c>
      <c r="K38" s="58" t="s">
        <v>675</v>
      </c>
      <c r="P38" s="60" t="s">
        <v>711</v>
      </c>
      <c r="Q38" s="60" t="s">
        <v>423</v>
      </c>
      <c r="T38">
        <v>1933</v>
      </c>
      <c r="U38" s="5" t="s">
        <v>1109</v>
      </c>
      <c r="AE38" s="5" t="s">
        <v>1109</v>
      </c>
    </row>
    <row r="39" spans="3:59" ht="30">
      <c r="D39">
        <v>29</v>
      </c>
      <c r="E39">
        <v>29</v>
      </c>
      <c r="F39">
        <v>29</v>
      </c>
      <c r="I39" s="58" t="s">
        <v>676</v>
      </c>
      <c r="K39" s="58" t="s">
        <v>676</v>
      </c>
      <c r="P39" s="60" t="s">
        <v>712</v>
      </c>
      <c r="Q39" s="60" t="s">
        <v>424</v>
      </c>
      <c r="T39">
        <v>1934</v>
      </c>
      <c r="U39" s="5" t="s">
        <v>1110</v>
      </c>
      <c r="AE39" s="5" t="s">
        <v>1110</v>
      </c>
    </row>
    <row r="40" spans="3:59" ht="25.5">
      <c r="E40">
        <v>30</v>
      </c>
      <c r="F40">
        <v>30</v>
      </c>
      <c r="I40" s="48" t="s">
        <v>677</v>
      </c>
      <c r="K40" s="48" t="s">
        <v>677</v>
      </c>
      <c r="P40" s="60" t="s">
        <v>713</v>
      </c>
      <c r="Q40" s="60" t="s">
        <v>403</v>
      </c>
      <c r="T40">
        <v>1935</v>
      </c>
      <c r="U40" s="32" t="s">
        <v>1111</v>
      </c>
      <c r="AE40" s="32" t="s">
        <v>1111</v>
      </c>
    </row>
    <row r="41" spans="3:59" ht="48">
      <c r="F41">
        <v>31</v>
      </c>
      <c r="I41" s="69" t="s">
        <v>999</v>
      </c>
      <c r="K41" s="69" t="s">
        <v>678</v>
      </c>
      <c r="P41" s="60" t="s">
        <v>714</v>
      </c>
      <c r="Q41" s="60" t="s">
        <v>425</v>
      </c>
      <c r="T41">
        <v>1936</v>
      </c>
      <c r="U41" s="97" t="s">
        <v>1116</v>
      </c>
      <c r="AE41" s="5" t="s">
        <v>1117</v>
      </c>
    </row>
    <row r="42" spans="3:59" ht="25.5" customHeight="1">
      <c r="I42" s="58" t="s">
        <v>998</v>
      </c>
      <c r="K42" s="58"/>
      <c r="P42" s="60" t="s">
        <v>715</v>
      </c>
      <c r="Q42" s="60" t="s">
        <v>426</v>
      </c>
      <c r="T42">
        <v>1937</v>
      </c>
      <c r="U42" s="58"/>
    </row>
    <row r="43" spans="3:59" ht="30">
      <c r="P43" s="60" t="s">
        <v>716</v>
      </c>
      <c r="Q43" s="60" t="s">
        <v>427</v>
      </c>
      <c r="T43">
        <v>1938</v>
      </c>
    </row>
    <row r="44" spans="3:59" ht="30">
      <c r="P44" s="61" t="s">
        <v>717</v>
      </c>
      <c r="Q44" s="60" t="s">
        <v>428</v>
      </c>
      <c r="T44">
        <v>1939</v>
      </c>
    </row>
    <row r="45" spans="3:59" ht="25.5" customHeight="1">
      <c r="P45" s="60" t="s">
        <v>718</v>
      </c>
      <c r="Q45" s="60" t="s">
        <v>429</v>
      </c>
      <c r="T45">
        <v>1940</v>
      </c>
    </row>
    <row r="46" spans="3:59" ht="30">
      <c r="P46" s="60" t="s">
        <v>719</v>
      </c>
      <c r="Q46" s="60" t="s">
        <v>430</v>
      </c>
      <c r="T46">
        <v>1941</v>
      </c>
    </row>
    <row r="47" spans="3:59" ht="15">
      <c r="P47" s="60" t="s">
        <v>720</v>
      </c>
      <c r="Q47" s="60" t="s">
        <v>431</v>
      </c>
      <c r="T47">
        <v>1942</v>
      </c>
    </row>
    <row r="48" spans="3:59" ht="15">
      <c r="P48" s="60" t="s">
        <v>721</v>
      </c>
      <c r="Q48" s="60" t="s">
        <v>432</v>
      </c>
      <c r="T48">
        <v>1943</v>
      </c>
    </row>
    <row r="49" spans="2:20" ht="30">
      <c r="P49" s="60" t="s">
        <v>722</v>
      </c>
      <c r="Q49" s="60" t="s">
        <v>433</v>
      </c>
      <c r="T49">
        <v>1944</v>
      </c>
    </row>
    <row r="50" spans="2:20" ht="15">
      <c r="B50">
        <v>1</v>
      </c>
      <c r="C50" t="s">
        <v>1056</v>
      </c>
      <c r="P50" s="60" t="s">
        <v>723</v>
      </c>
      <c r="Q50" s="60" t="s">
        <v>434</v>
      </c>
      <c r="T50">
        <v>1945</v>
      </c>
    </row>
    <row r="51" spans="2:20" ht="30">
      <c r="B51">
        <v>2</v>
      </c>
      <c r="C51" t="s">
        <v>1057</v>
      </c>
      <c r="P51" s="61" t="s">
        <v>724</v>
      </c>
      <c r="Q51" s="60" t="s">
        <v>435</v>
      </c>
      <c r="T51">
        <v>1946</v>
      </c>
    </row>
    <row r="52" spans="2:20" ht="25.5" customHeight="1">
      <c r="B52">
        <v>3</v>
      </c>
      <c r="C52" t="s">
        <v>1058</v>
      </c>
      <c r="P52" s="60" t="s">
        <v>725</v>
      </c>
      <c r="Q52" s="60" t="s">
        <v>436</v>
      </c>
      <c r="T52">
        <v>1947</v>
      </c>
    </row>
    <row r="53" spans="2:20" ht="30">
      <c r="B53">
        <v>4</v>
      </c>
      <c r="C53" t="s">
        <v>1059</v>
      </c>
      <c r="P53" s="60" t="s">
        <v>726</v>
      </c>
      <c r="Q53" s="60" t="s">
        <v>437</v>
      </c>
      <c r="T53">
        <v>1948</v>
      </c>
    </row>
    <row r="54" spans="2:20" ht="30">
      <c r="B54">
        <v>5</v>
      </c>
      <c r="C54" t="s">
        <v>1060</v>
      </c>
      <c r="P54" s="61" t="s">
        <v>727</v>
      </c>
      <c r="Q54" s="60" t="s">
        <v>438</v>
      </c>
      <c r="T54">
        <v>1949</v>
      </c>
    </row>
    <row r="55" spans="2:20" ht="15">
      <c r="B55">
        <v>6</v>
      </c>
      <c r="C55" t="s">
        <v>1061</v>
      </c>
      <c r="P55" s="60" t="s">
        <v>728</v>
      </c>
      <c r="Q55" s="60" t="s">
        <v>439</v>
      </c>
      <c r="T55">
        <v>1950</v>
      </c>
    </row>
    <row r="56" spans="2:20" ht="60">
      <c r="B56">
        <v>7</v>
      </c>
      <c r="P56" s="61" t="s">
        <v>729</v>
      </c>
      <c r="Q56" s="60" t="s">
        <v>440</v>
      </c>
      <c r="T56">
        <v>1951</v>
      </c>
    </row>
    <row r="57" spans="2:20" ht="25.5" customHeight="1">
      <c r="B57">
        <v>8</v>
      </c>
      <c r="C57" t="s">
        <v>1211</v>
      </c>
      <c r="P57" s="60" t="s">
        <v>730</v>
      </c>
      <c r="Q57" s="60" t="s">
        <v>441</v>
      </c>
      <c r="T57">
        <v>1952</v>
      </c>
    </row>
    <row r="58" spans="2:20" ht="25.5" customHeight="1">
      <c r="B58">
        <v>9</v>
      </c>
      <c r="C58" t="s">
        <v>1212</v>
      </c>
      <c r="P58" s="60" t="s">
        <v>731</v>
      </c>
      <c r="Q58" s="60" t="s">
        <v>442</v>
      </c>
      <c r="T58">
        <v>1953</v>
      </c>
    </row>
    <row r="59" spans="2:20" ht="15">
      <c r="B59">
        <v>10</v>
      </c>
      <c r="C59" t="s">
        <v>1213</v>
      </c>
      <c r="P59" s="60" t="s">
        <v>732</v>
      </c>
      <c r="Q59" s="60" t="s">
        <v>443</v>
      </c>
      <c r="T59">
        <v>1954</v>
      </c>
    </row>
    <row r="60" spans="2:20" ht="15">
      <c r="B60">
        <v>11</v>
      </c>
      <c r="C60" t="s">
        <v>1214</v>
      </c>
      <c r="P60" s="60" t="s">
        <v>733</v>
      </c>
      <c r="Q60" s="60" t="s">
        <v>444</v>
      </c>
      <c r="T60">
        <v>1955</v>
      </c>
    </row>
    <row r="61" spans="2:20" ht="30">
      <c r="B61">
        <v>12</v>
      </c>
      <c r="C61" t="s">
        <v>1215</v>
      </c>
      <c r="P61" s="60" t="s">
        <v>734</v>
      </c>
      <c r="Q61" s="60" t="s">
        <v>445</v>
      </c>
      <c r="T61">
        <v>1956</v>
      </c>
    </row>
    <row r="62" spans="2:20" ht="30">
      <c r="P62" s="60" t="s">
        <v>735</v>
      </c>
      <c r="Q62" s="60" t="s">
        <v>446</v>
      </c>
      <c r="T62">
        <v>1957</v>
      </c>
    </row>
    <row r="63" spans="2:20" ht="30">
      <c r="H63">
        <v>1</v>
      </c>
      <c r="I63" t="s">
        <v>1200</v>
      </c>
      <c r="P63" s="60" t="s">
        <v>736</v>
      </c>
      <c r="Q63" s="60" t="s">
        <v>447</v>
      </c>
      <c r="T63">
        <v>1958</v>
      </c>
    </row>
    <row r="64" spans="2:20" ht="15">
      <c r="H64">
        <v>2</v>
      </c>
      <c r="I64" t="s">
        <v>1201</v>
      </c>
      <c r="P64" s="60" t="s">
        <v>737</v>
      </c>
      <c r="Q64" s="60" t="s">
        <v>448</v>
      </c>
      <c r="T64">
        <v>1959</v>
      </c>
    </row>
    <row r="65" spans="3:20" ht="60">
      <c r="H65">
        <v>3</v>
      </c>
      <c r="I65" t="s">
        <v>1202</v>
      </c>
      <c r="P65" s="61" t="s">
        <v>738</v>
      </c>
      <c r="Q65" s="60" t="s">
        <v>449</v>
      </c>
      <c r="T65">
        <v>1960</v>
      </c>
    </row>
    <row r="66" spans="3:20" ht="25.5" customHeight="1">
      <c r="H66">
        <v>4</v>
      </c>
      <c r="I66" t="s">
        <v>1203</v>
      </c>
      <c r="P66" s="60" t="s">
        <v>739</v>
      </c>
      <c r="Q66" s="60" t="s">
        <v>450</v>
      </c>
      <c r="T66">
        <v>1961</v>
      </c>
    </row>
    <row r="67" spans="3:20" ht="30">
      <c r="H67">
        <v>5</v>
      </c>
      <c r="I67" t="s">
        <v>1204</v>
      </c>
      <c r="P67" s="61" t="s">
        <v>740</v>
      </c>
      <c r="Q67" s="60" t="s">
        <v>451</v>
      </c>
      <c r="T67">
        <v>1962</v>
      </c>
    </row>
    <row r="68" spans="3:20" ht="15">
      <c r="H68">
        <v>6</v>
      </c>
      <c r="I68" t="s">
        <v>1205</v>
      </c>
      <c r="P68" s="60" t="s">
        <v>741</v>
      </c>
      <c r="Q68" s="60" t="s">
        <v>452</v>
      </c>
      <c r="T68">
        <v>1963</v>
      </c>
    </row>
    <row r="69" spans="3:20" ht="30">
      <c r="H69">
        <v>7</v>
      </c>
      <c r="P69" s="60" t="s">
        <v>742</v>
      </c>
      <c r="Q69" s="60" t="s">
        <v>453</v>
      </c>
      <c r="T69">
        <v>1964</v>
      </c>
    </row>
    <row r="70" spans="3:20" ht="15.75">
      <c r="H70">
        <v>8</v>
      </c>
      <c r="I70" s="118" t="s">
        <v>1199</v>
      </c>
      <c r="P70" s="61" t="s">
        <v>743</v>
      </c>
      <c r="Q70" s="60" t="s">
        <v>454</v>
      </c>
      <c r="T70">
        <v>1965</v>
      </c>
    </row>
    <row r="71" spans="3:20" ht="17.25">
      <c r="H71">
        <v>9</v>
      </c>
      <c r="I71" s="117" t="s">
        <v>388</v>
      </c>
      <c r="P71" s="60" t="s">
        <v>744</v>
      </c>
      <c r="Q71" s="60" t="s">
        <v>455</v>
      </c>
      <c r="T71">
        <v>1966</v>
      </c>
    </row>
    <row r="72" spans="3:20" ht="15.75">
      <c r="H72">
        <v>10</v>
      </c>
      <c r="I72" s="118" t="s">
        <v>1206</v>
      </c>
      <c r="P72" s="60" t="s">
        <v>745</v>
      </c>
      <c r="Q72" s="60" t="s">
        <v>456</v>
      </c>
      <c r="T72">
        <v>1967</v>
      </c>
    </row>
    <row r="73" spans="3:20" ht="30">
      <c r="C73" t="s">
        <v>1045</v>
      </c>
      <c r="H73">
        <v>11</v>
      </c>
      <c r="I73" t="s">
        <v>389</v>
      </c>
      <c r="P73" s="60" t="s">
        <v>746</v>
      </c>
      <c r="Q73" s="60" t="s">
        <v>457</v>
      </c>
      <c r="T73">
        <v>1968</v>
      </c>
    </row>
    <row r="74" spans="3:20" ht="30">
      <c r="C74" t="s">
        <v>1046</v>
      </c>
      <c r="H74">
        <v>12</v>
      </c>
      <c r="I74" t="s">
        <v>1195</v>
      </c>
      <c r="P74" s="60" t="s">
        <v>747</v>
      </c>
      <c r="Q74" s="60" t="s">
        <v>458</v>
      </c>
      <c r="T74">
        <v>1969</v>
      </c>
    </row>
    <row r="75" spans="3:20" ht="30">
      <c r="C75" t="s">
        <v>1047</v>
      </c>
      <c r="P75" s="60" t="s">
        <v>748</v>
      </c>
      <c r="Q75" s="60" t="s">
        <v>459</v>
      </c>
      <c r="T75">
        <v>1970</v>
      </c>
    </row>
    <row r="76" spans="3:20" ht="30">
      <c r="C76" t="s">
        <v>1048</v>
      </c>
      <c r="I76" s="119"/>
      <c r="P76" s="60" t="s">
        <v>749</v>
      </c>
      <c r="Q76" s="60" t="s">
        <v>460</v>
      </c>
      <c r="T76">
        <v>1971</v>
      </c>
    </row>
    <row r="77" spans="3:20" ht="25.5" customHeight="1">
      <c r="P77" s="60" t="s">
        <v>750</v>
      </c>
      <c r="Q77" s="60" t="s">
        <v>461</v>
      </c>
      <c r="T77">
        <v>1972</v>
      </c>
    </row>
    <row r="78" spans="3:20" ht="30">
      <c r="P78" s="61" t="s">
        <v>751</v>
      </c>
      <c r="Q78" s="60" t="s">
        <v>462</v>
      </c>
      <c r="T78">
        <v>1973</v>
      </c>
    </row>
    <row r="79" spans="3:20" ht="25.5" customHeight="1">
      <c r="P79" s="60" t="s">
        <v>752</v>
      </c>
      <c r="Q79" s="60" t="s">
        <v>463</v>
      </c>
      <c r="T79">
        <v>1974</v>
      </c>
    </row>
    <row r="80" spans="3:20" ht="30">
      <c r="P80" s="60" t="s">
        <v>753</v>
      </c>
      <c r="Q80" s="60" t="s">
        <v>464</v>
      </c>
      <c r="T80">
        <v>1975</v>
      </c>
    </row>
    <row r="81" spans="16:20" ht="30">
      <c r="P81" s="60" t="s">
        <v>754</v>
      </c>
      <c r="Q81" s="60" t="s">
        <v>465</v>
      </c>
      <c r="T81">
        <v>1976</v>
      </c>
    </row>
    <row r="82" spans="16:20" ht="30">
      <c r="P82" s="61" t="s">
        <v>755</v>
      </c>
      <c r="Q82" s="60" t="s">
        <v>466</v>
      </c>
      <c r="T82">
        <v>1977</v>
      </c>
    </row>
    <row r="83" spans="16:20" ht="30">
      <c r="P83" s="60" t="s">
        <v>756</v>
      </c>
      <c r="Q83" s="60" t="s">
        <v>467</v>
      </c>
      <c r="T83">
        <v>1978</v>
      </c>
    </row>
    <row r="84" spans="16:20" ht="30">
      <c r="P84" s="60" t="s">
        <v>757</v>
      </c>
      <c r="Q84" s="60" t="s">
        <v>468</v>
      </c>
      <c r="T84">
        <v>1979</v>
      </c>
    </row>
    <row r="85" spans="16:20" ht="15">
      <c r="P85" s="60" t="s">
        <v>758</v>
      </c>
      <c r="Q85" s="60" t="s">
        <v>469</v>
      </c>
      <c r="T85">
        <v>1980</v>
      </c>
    </row>
    <row r="86" spans="16:20" ht="30">
      <c r="P86" s="60" t="s">
        <v>759</v>
      </c>
      <c r="Q86" s="60" t="s">
        <v>470</v>
      </c>
      <c r="T86">
        <v>1981</v>
      </c>
    </row>
    <row r="87" spans="16:20" ht="30">
      <c r="P87" s="60" t="s">
        <v>760</v>
      </c>
      <c r="Q87" s="60" t="s">
        <v>471</v>
      </c>
      <c r="T87">
        <v>1982</v>
      </c>
    </row>
    <row r="88" spans="16:20" ht="15">
      <c r="P88" s="60" t="s">
        <v>761</v>
      </c>
      <c r="Q88" s="60" t="s">
        <v>472</v>
      </c>
      <c r="T88">
        <v>1983</v>
      </c>
    </row>
    <row r="89" spans="16:20" ht="15">
      <c r="P89" s="60" t="s">
        <v>762</v>
      </c>
      <c r="Q89" s="60" t="s">
        <v>473</v>
      </c>
      <c r="T89">
        <v>1984</v>
      </c>
    </row>
    <row r="90" spans="16:20" ht="15">
      <c r="P90" s="60" t="s">
        <v>763</v>
      </c>
      <c r="Q90" s="60" t="s">
        <v>474</v>
      </c>
      <c r="T90">
        <v>1985</v>
      </c>
    </row>
    <row r="91" spans="16:20" ht="30">
      <c r="P91" s="60" t="s">
        <v>764</v>
      </c>
      <c r="Q91" s="60" t="s">
        <v>475</v>
      </c>
      <c r="T91">
        <v>1986</v>
      </c>
    </row>
    <row r="92" spans="16:20" ht="30">
      <c r="P92" s="60" t="s">
        <v>765</v>
      </c>
      <c r="Q92" s="60" t="s">
        <v>476</v>
      </c>
      <c r="T92">
        <v>1987</v>
      </c>
    </row>
    <row r="93" spans="16:20" ht="30">
      <c r="P93" s="61" t="s">
        <v>766</v>
      </c>
      <c r="Q93" s="60" t="s">
        <v>477</v>
      </c>
      <c r="T93">
        <v>1988</v>
      </c>
    </row>
    <row r="94" spans="16:20" ht="30">
      <c r="P94" s="60" t="s">
        <v>767</v>
      </c>
      <c r="Q94" s="60" t="s">
        <v>478</v>
      </c>
      <c r="T94">
        <v>1989</v>
      </c>
    </row>
    <row r="95" spans="16:20" ht="15">
      <c r="P95" s="60" t="s">
        <v>768</v>
      </c>
      <c r="Q95" s="60" t="s">
        <v>479</v>
      </c>
      <c r="T95">
        <v>1990</v>
      </c>
    </row>
    <row r="96" spans="16:20" ht="30">
      <c r="P96" s="60" t="s">
        <v>769</v>
      </c>
      <c r="Q96" s="60" t="s">
        <v>480</v>
      </c>
      <c r="T96">
        <v>1991</v>
      </c>
    </row>
    <row r="97" spans="16:20" ht="30">
      <c r="P97" s="60" t="s">
        <v>770</v>
      </c>
      <c r="Q97" s="60" t="s">
        <v>481</v>
      </c>
      <c r="T97">
        <v>1992</v>
      </c>
    </row>
    <row r="98" spans="16:20" ht="30">
      <c r="P98" s="60" t="s">
        <v>771</v>
      </c>
      <c r="Q98" s="60" t="s">
        <v>482</v>
      </c>
      <c r="T98">
        <v>1993</v>
      </c>
    </row>
    <row r="99" spans="16:20" ht="30">
      <c r="P99" s="60" t="s">
        <v>772</v>
      </c>
      <c r="Q99" s="60" t="s">
        <v>483</v>
      </c>
      <c r="T99">
        <v>1994</v>
      </c>
    </row>
    <row r="100" spans="16:20" ht="30">
      <c r="P100" s="60" t="s">
        <v>773</v>
      </c>
      <c r="Q100" s="60" t="s">
        <v>484</v>
      </c>
      <c r="T100">
        <v>1995</v>
      </c>
    </row>
    <row r="101" spans="16:20" ht="30">
      <c r="P101" s="60" t="s">
        <v>774</v>
      </c>
      <c r="Q101" s="60" t="s">
        <v>485</v>
      </c>
      <c r="T101">
        <v>1996</v>
      </c>
    </row>
    <row r="102" spans="16:20" ht="75">
      <c r="P102" s="60" t="s">
        <v>775</v>
      </c>
      <c r="Q102" s="60" t="s">
        <v>486</v>
      </c>
      <c r="T102">
        <v>1997</v>
      </c>
    </row>
    <row r="103" spans="16:20" ht="38.25" customHeight="1">
      <c r="P103" s="60" t="s">
        <v>776</v>
      </c>
      <c r="Q103" s="60" t="s">
        <v>487</v>
      </c>
      <c r="T103">
        <v>1998</v>
      </c>
    </row>
    <row r="104" spans="16:20" ht="30">
      <c r="P104" s="60" t="s">
        <v>777</v>
      </c>
      <c r="Q104" s="60" t="s">
        <v>488</v>
      </c>
      <c r="T104">
        <v>1999</v>
      </c>
    </row>
    <row r="105" spans="16:20" ht="30">
      <c r="P105" s="60" t="s">
        <v>778</v>
      </c>
      <c r="Q105" s="60" t="s">
        <v>489</v>
      </c>
      <c r="T105">
        <v>2000</v>
      </c>
    </row>
    <row r="106" spans="16:20" ht="25.5" customHeight="1">
      <c r="P106" s="60" t="s">
        <v>779</v>
      </c>
      <c r="Q106" s="60" t="s">
        <v>490</v>
      </c>
      <c r="T106">
        <v>2001</v>
      </c>
    </row>
    <row r="107" spans="16:20" ht="30">
      <c r="P107" s="60" t="s">
        <v>780</v>
      </c>
      <c r="Q107" s="60" t="s">
        <v>491</v>
      </c>
      <c r="T107">
        <v>2002</v>
      </c>
    </row>
    <row r="108" spans="16:20" ht="15">
      <c r="P108" s="60" t="s">
        <v>781</v>
      </c>
      <c r="Q108" s="60" t="s">
        <v>492</v>
      </c>
      <c r="T108">
        <v>2003</v>
      </c>
    </row>
    <row r="109" spans="16:20" ht="30">
      <c r="P109" s="60" t="s">
        <v>782</v>
      </c>
      <c r="Q109" s="60" t="s">
        <v>493</v>
      </c>
      <c r="T109">
        <v>2004</v>
      </c>
    </row>
    <row r="110" spans="16:20" ht="15">
      <c r="P110" s="60" t="s">
        <v>783</v>
      </c>
      <c r="Q110" s="60" t="s">
        <v>494</v>
      </c>
      <c r="T110">
        <v>2005</v>
      </c>
    </row>
    <row r="111" spans="16:20" ht="30">
      <c r="P111" s="60" t="s">
        <v>784</v>
      </c>
      <c r="Q111" s="60" t="s">
        <v>495</v>
      </c>
      <c r="T111">
        <v>2006</v>
      </c>
    </row>
    <row r="112" spans="16:20" ht="15">
      <c r="P112" s="60" t="s">
        <v>785</v>
      </c>
      <c r="Q112" s="60" t="s">
        <v>496</v>
      </c>
      <c r="T112">
        <v>2007</v>
      </c>
    </row>
    <row r="113" spans="16:20" ht="30">
      <c r="P113" s="60" t="s">
        <v>786</v>
      </c>
      <c r="Q113" s="60" t="s">
        <v>497</v>
      </c>
      <c r="T113">
        <v>2008</v>
      </c>
    </row>
    <row r="114" spans="16:20" ht="30">
      <c r="P114" s="61" t="s">
        <v>787</v>
      </c>
      <c r="Q114" s="60" t="s">
        <v>498</v>
      </c>
      <c r="T114">
        <v>2009</v>
      </c>
    </row>
    <row r="115" spans="16:20" ht="15">
      <c r="P115" s="60" t="s">
        <v>788</v>
      </c>
      <c r="Q115" s="60" t="s">
        <v>499</v>
      </c>
      <c r="T115">
        <v>2010</v>
      </c>
    </row>
    <row r="116" spans="16:20" ht="15">
      <c r="P116" s="60" t="s">
        <v>789</v>
      </c>
      <c r="Q116" s="60" t="s">
        <v>500</v>
      </c>
      <c r="T116">
        <v>2011</v>
      </c>
    </row>
    <row r="117" spans="16:20" ht="30">
      <c r="P117" s="60" t="s">
        <v>790</v>
      </c>
      <c r="Q117" s="60" t="s">
        <v>501</v>
      </c>
      <c r="T117">
        <v>2012</v>
      </c>
    </row>
    <row r="118" spans="16:20" ht="30">
      <c r="P118" s="60" t="s">
        <v>791</v>
      </c>
      <c r="Q118" s="60" t="s">
        <v>502</v>
      </c>
      <c r="T118">
        <v>2013</v>
      </c>
    </row>
    <row r="119" spans="16:20" ht="30">
      <c r="P119" s="60" t="s">
        <v>792</v>
      </c>
      <c r="Q119" s="60" t="s">
        <v>503</v>
      </c>
      <c r="T119">
        <v>2014</v>
      </c>
    </row>
    <row r="120" spans="16:20" ht="25.5" customHeight="1">
      <c r="P120" s="60" t="s">
        <v>793</v>
      </c>
      <c r="Q120" s="60" t="s">
        <v>504</v>
      </c>
      <c r="T120">
        <v>2015</v>
      </c>
    </row>
    <row r="121" spans="16:20" ht="15">
      <c r="P121" s="60" t="s">
        <v>794</v>
      </c>
      <c r="Q121" s="60" t="s">
        <v>505</v>
      </c>
      <c r="T121">
        <v>2016</v>
      </c>
    </row>
    <row r="122" spans="16:20" ht="30">
      <c r="P122" s="60" t="s">
        <v>795</v>
      </c>
      <c r="Q122" s="60" t="s">
        <v>506</v>
      </c>
      <c r="T122">
        <v>2017</v>
      </c>
    </row>
    <row r="123" spans="16:20" ht="30">
      <c r="P123" s="60" t="s">
        <v>796</v>
      </c>
      <c r="Q123" s="60" t="s">
        <v>507</v>
      </c>
      <c r="T123">
        <v>2018</v>
      </c>
    </row>
    <row r="124" spans="16:20" ht="15">
      <c r="P124" s="60" t="s">
        <v>797</v>
      </c>
      <c r="Q124" s="60" t="s">
        <v>508</v>
      </c>
      <c r="T124">
        <v>2019</v>
      </c>
    </row>
    <row r="125" spans="16:20" ht="30">
      <c r="P125" s="60" t="s">
        <v>798</v>
      </c>
      <c r="Q125" s="60" t="s">
        <v>509</v>
      </c>
      <c r="T125">
        <v>2020</v>
      </c>
    </row>
    <row r="126" spans="16:20" ht="30">
      <c r="P126" s="61" t="s">
        <v>799</v>
      </c>
      <c r="Q126" s="60" t="s">
        <v>510</v>
      </c>
      <c r="T126">
        <v>2021</v>
      </c>
    </row>
    <row r="127" spans="16:20" ht="25.5" customHeight="1">
      <c r="P127" s="60" t="s">
        <v>800</v>
      </c>
      <c r="Q127" s="60" t="s">
        <v>511</v>
      </c>
      <c r="T127">
        <v>2022</v>
      </c>
    </row>
    <row r="128" spans="16:20" ht="15">
      <c r="P128" s="60" t="s">
        <v>801</v>
      </c>
      <c r="Q128" s="60" t="s">
        <v>512</v>
      </c>
      <c r="T128">
        <v>2023</v>
      </c>
    </row>
    <row r="129" spans="16:20" ht="15">
      <c r="P129" s="60" t="s">
        <v>802</v>
      </c>
      <c r="Q129" s="60" t="s">
        <v>513</v>
      </c>
      <c r="T129">
        <v>2024</v>
      </c>
    </row>
    <row r="130" spans="16:20" ht="30">
      <c r="P130" s="60" t="s">
        <v>803</v>
      </c>
      <c r="Q130" s="60" t="s">
        <v>514</v>
      </c>
      <c r="T130">
        <v>2025</v>
      </c>
    </row>
    <row r="131" spans="16:20" ht="30">
      <c r="P131" s="60" t="s">
        <v>804</v>
      </c>
      <c r="Q131" s="60" t="s">
        <v>515</v>
      </c>
      <c r="T131">
        <v>2026</v>
      </c>
    </row>
    <row r="132" spans="16:20" ht="30">
      <c r="P132" s="60" t="s">
        <v>805</v>
      </c>
      <c r="Q132" s="60" t="s">
        <v>516</v>
      </c>
      <c r="T132">
        <v>2027</v>
      </c>
    </row>
    <row r="133" spans="16:20" ht="15">
      <c r="P133" s="60" t="s">
        <v>806</v>
      </c>
      <c r="Q133" s="60" t="s">
        <v>517</v>
      </c>
      <c r="T133">
        <v>2028</v>
      </c>
    </row>
    <row r="134" spans="16:20" ht="30">
      <c r="P134" s="60" t="s">
        <v>807</v>
      </c>
      <c r="Q134" s="60" t="s">
        <v>518</v>
      </c>
      <c r="T134">
        <v>2029</v>
      </c>
    </row>
    <row r="135" spans="16:20" ht="15">
      <c r="P135" s="60" t="s">
        <v>808</v>
      </c>
      <c r="Q135" s="60" t="s">
        <v>519</v>
      </c>
      <c r="T135">
        <v>2030</v>
      </c>
    </row>
    <row r="136" spans="16:20" ht="15">
      <c r="P136" s="60" t="s">
        <v>809</v>
      </c>
      <c r="Q136" s="60" t="s">
        <v>520</v>
      </c>
      <c r="T136">
        <v>2031</v>
      </c>
    </row>
    <row r="137" spans="16:20" ht="30">
      <c r="P137" s="60" t="s">
        <v>810</v>
      </c>
      <c r="Q137" s="60" t="s">
        <v>521</v>
      </c>
      <c r="T137">
        <v>2032</v>
      </c>
    </row>
    <row r="138" spans="16:20" ht="15">
      <c r="P138" s="60" t="s">
        <v>811</v>
      </c>
      <c r="Q138" s="60" t="s">
        <v>522</v>
      </c>
      <c r="T138">
        <v>2033</v>
      </c>
    </row>
    <row r="139" spans="16:20" ht="60">
      <c r="P139" s="61" t="s">
        <v>812</v>
      </c>
      <c r="Q139" s="60" t="s">
        <v>523</v>
      </c>
      <c r="T139">
        <v>2034</v>
      </c>
    </row>
    <row r="140" spans="16:20" ht="38.25" customHeight="1">
      <c r="P140" s="60" t="s">
        <v>813</v>
      </c>
      <c r="Q140" s="60" t="s">
        <v>524</v>
      </c>
      <c r="T140">
        <v>2035</v>
      </c>
    </row>
    <row r="141" spans="16:20" ht="30">
      <c r="P141" s="60" t="s">
        <v>814</v>
      </c>
      <c r="Q141" s="60" t="s">
        <v>525</v>
      </c>
      <c r="T141">
        <v>2036</v>
      </c>
    </row>
    <row r="142" spans="16:20" ht="15">
      <c r="P142" s="61" t="s">
        <v>815</v>
      </c>
      <c r="Q142" s="60" t="s">
        <v>526</v>
      </c>
      <c r="T142">
        <v>2037</v>
      </c>
    </row>
    <row r="143" spans="16:20" ht="15">
      <c r="P143" s="60" t="s">
        <v>816</v>
      </c>
      <c r="Q143" s="60" t="s">
        <v>527</v>
      </c>
      <c r="T143">
        <v>2038</v>
      </c>
    </row>
    <row r="144" spans="16:20" ht="15">
      <c r="P144" s="60" t="s">
        <v>817</v>
      </c>
      <c r="Q144" s="60" t="s">
        <v>528</v>
      </c>
      <c r="T144">
        <v>2039</v>
      </c>
    </row>
    <row r="145" spans="16:20" ht="15">
      <c r="P145" s="60" t="s">
        <v>818</v>
      </c>
      <c r="Q145" s="60" t="s">
        <v>529</v>
      </c>
      <c r="T145">
        <v>2040</v>
      </c>
    </row>
    <row r="146" spans="16:20" ht="30">
      <c r="P146" s="60" t="s">
        <v>819</v>
      </c>
      <c r="Q146" s="60" t="s">
        <v>530</v>
      </c>
      <c r="T146">
        <v>2041</v>
      </c>
    </row>
    <row r="147" spans="16:20" ht="45">
      <c r="P147" s="60" t="s">
        <v>820</v>
      </c>
      <c r="Q147" s="60" t="s">
        <v>531</v>
      </c>
      <c r="T147">
        <v>2042</v>
      </c>
    </row>
    <row r="148" spans="16:20" ht="25.5" customHeight="1">
      <c r="P148" s="60" t="s">
        <v>821</v>
      </c>
      <c r="Q148" s="60" t="s">
        <v>532</v>
      </c>
      <c r="T148">
        <v>2043</v>
      </c>
    </row>
    <row r="149" spans="16:20" ht="30">
      <c r="P149" s="60" t="s">
        <v>822</v>
      </c>
      <c r="Q149" s="60" t="s">
        <v>533</v>
      </c>
      <c r="T149">
        <v>2044</v>
      </c>
    </row>
    <row r="150" spans="16:20" ht="30">
      <c r="P150" s="60" t="s">
        <v>823</v>
      </c>
      <c r="Q150" s="60" t="s">
        <v>534</v>
      </c>
      <c r="T150">
        <v>2045</v>
      </c>
    </row>
    <row r="151" spans="16:20" ht="15">
      <c r="P151" s="60" t="s">
        <v>824</v>
      </c>
      <c r="Q151" s="60" t="s">
        <v>535</v>
      </c>
      <c r="T151">
        <v>2046</v>
      </c>
    </row>
    <row r="152" spans="16:20" ht="15">
      <c r="P152" s="60" t="s">
        <v>825</v>
      </c>
      <c r="Q152" s="60" t="s">
        <v>536</v>
      </c>
      <c r="T152">
        <v>2047</v>
      </c>
    </row>
    <row r="153" spans="16:20" ht="15">
      <c r="P153" s="60" t="s">
        <v>826</v>
      </c>
      <c r="Q153" s="60" t="s">
        <v>537</v>
      </c>
      <c r="T153">
        <v>2048</v>
      </c>
    </row>
    <row r="154" spans="16:20" ht="15">
      <c r="P154" s="60" t="s">
        <v>827</v>
      </c>
      <c r="Q154" s="60" t="s">
        <v>538</v>
      </c>
      <c r="T154">
        <v>2049</v>
      </c>
    </row>
    <row r="155" spans="16:20" ht="15">
      <c r="P155" s="60" t="s">
        <v>828</v>
      </c>
      <c r="Q155" s="60" t="s">
        <v>539</v>
      </c>
      <c r="T155">
        <v>2050</v>
      </c>
    </row>
    <row r="156" spans="16:20" ht="30">
      <c r="P156" s="60" t="s">
        <v>829</v>
      </c>
      <c r="Q156" s="60" t="s">
        <v>540</v>
      </c>
      <c r="T156">
        <v>2051</v>
      </c>
    </row>
    <row r="157" spans="16:20" ht="30">
      <c r="P157" s="60" t="s">
        <v>830</v>
      </c>
      <c r="Q157" s="60" t="s">
        <v>541</v>
      </c>
      <c r="T157">
        <v>2052</v>
      </c>
    </row>
    <row r="158" spans="16:20" ht="30">
      <c r="P158" s="60" t="s">
        <v>831</v>
      </c>
      <c r="Q158" s="60" t="s">
        <v>542</v>
      </c>
      <c r="T158">
        <v>2053</v>
      </c>
    </row>
    <row r="159" spans="16:20" ht="30">
      <c r="P159" s="61" t="s">
        <v>832</v>
      </c>
      <c r="Q159" s="60" t="s">
        <v>543</v>
      </c>
      <c r="T159">
        <v>2054</v>
      </c>
    </row>
    <row r="160" spans="16:20" ht="15">
      <c r="P160" s="60" t="s">
        <v>833</v>
      </c>
      <c r="Q160" s="60" t="s">
        <v>544</v>
      </c>
      <c r="T160">
        <v>2055</v>
      </c>
    </row>
    <row r="161" spans="16:20" ht="15">
      <c r="P161" s="60" t="s">
        <v>834</v>
      </c>
      <c r="Q161" s="60" t="s">
        <v>545</v>
      </c>
      <c r="T161">
        <v>2056</v>
      </c>
    </row>
    <row r="162" spans="16:20" ht="30">
      <c r="P162" s="60" t="s">
        <v>835</v>
      </c>
      <c r="Q162" s="60" t="s">
        <v>546</v>
      </c>
      <c r="T162">
        <v>2057</v>
      </c>
    </row>
    <row r="163" spans="16:20" ht="15">
      <c r="P163" s="60" t="s">
        <v>836</v>
      </c>
      <c r="Q163" s="60" t="s">
        <v>408</v>
      </c>
      <c r="T163">
        <v>2058</v>
      </c>
    </row>
    <row r="164" spans="16:20" ht="30">
      <c r="P164" s="61" t="s">
        <v>837</v>
      </c>
      <c r="Q164" s="60" t="s">
        <v>547</v>
      </c>
      <c r="T164">
        <v>2059</v>
      </c>
    </row>
    <row r="165" spans="16:20" ht="30">
      <c r="P165" s="60" t="s">
        <v>838</v>
      </c>
      <c r="Q165" s="60" t="s">
        <v>548</v>
      </c>
      <c r="T165">
        <v>2060</v>
      </c>
    </row>
    <row r="166" spans="16:20" ht="30">
      <c r="P166" s="60" t="s">
        <v>839</v>
      </c>
      <c r="Q166" s="60" t="s">
        <v>549</v>
      </c>
      <c r="T166">
        <v>2061</v>
      </c>
    </row>
    <row r="167" spans="16:20" ht="30">
      <c r="P167" s="60" t="s">
        <v>840</v>
      </c>
      <c r="Q167" s="60" t="s">
        <v>550</v>
      </c>
      <c r="T167">
        <v>2062</v>
      </c>
    </row>
    <row r="168" spans="16:20" ht="30">
      <c r="P168" s="60" t="s">
        <v>841</v>
      </c>
      <c r="Q168" s="60" t="s">
        <v>551</v>
      </c>
      <c r="T168">
        <v>2063</v>
      </c>
    </row>
    <row r="169" spans="16:20" ht="30">
      <c r="P169" s="60" t="s">
        <v>842</v>
      </c>
      <c r="Q169" s="60" t="s">
        <v>552</v>
      </c>
      <c r="T169">
        <v>2064</v>
      </c>
    </row>
    <row r="170" spans="16:20" ht="15">
      <c r="P170" s="60" t="s">
        <v>843</v>
      </c>
      <c r="Q170" s="60" t="s">
        <v>553</v>
      </c>
      <c r="T170">
        <v>2065</v>
      </c>
    </row>
    <row r="171" spans="16:20" ht="30">
      <c r="P171" s="60" t="s">
        <v>844</v>
      </c>
      <c r="Q171" s="60" t="s">
        <v>554</v>
      </c>
      <c r="T171">
        <v>2066</v>
      </c>
    </row>
    <row r="172" spans="16:20" ht="15">
      <c r="P172" s="60" t="s">
        <v>845</v>
      </c>
      <c r="Q172" s="60" t="s">
        <v>555</v>
      </c>
      <c r="T172">
        <v>2067</v>
      </c>
    </row>
    <row r="173" spans="16:20" ht="25.5" customHeight="1">
      <c r="P173" s="60" t="s">
        <v>846</v>
      </c>
      <c r="Q173" s="60" t="s">
        <v>556</v>
      </c>
      <c r="T173">
        <v>2068</v>
      </c>
    </row>
    <row r="174" spans="16:20" ht="30">
      <c r="P174" s="60" t="s">
        <v>847</v>
      </c>
      <c r="Q174" s="60" t="s">
        <v>557</v>
      </c>
      <c r="T174">
        <v>2069</v>
      </c>
    </row>
    <row r="175" spans="16:20" ht="45">
      <c r="P175" s="60" t="s">
        <v>848</v>
      </c>
      <c r="Q175" s="60" t="s">
        <v>558</v>
      </c>
      <c r="T175">
        <v>2070</v>
      </c>
    </row>
    <row r="176" spans="16:20" ht="30">
      <c r="P176" s="60" t="s">
        <v>849</v>
      </c>
      <c r="Q176" s="60" t="s">
        <v>559</v>
      </c>
      <c r="T176">
        <v>2071</v>
      </c>
    </row>
    <row r="177" spans="16:20" ht="30">
      <c r="P177" s="60" t="s">
        <v>850</v>
      </c>
      <c r="Q177" s="60" t="s">
        <v>560</v>
      </c>
      <c r="T177">
        <v>2072</v>
      </c>
    </row>
    <row r="178" spans="16:20" ht="15">
      <c r="P178" s="60" t="s">
        <v>851</v>
      </c>
      <c r="Q178" s="60" t="s">
        <v>561</v>
      </c>
      <c r="T178">
        <v>2073</v>
      </c>
    </row>
    <row r="179" spans="16:20" ht="30">
      <c r="P179" s="60" t="s">
        <v>852</v>
      </c>
      <c r="Q179" s="60" t="s">
        <v>562</v>
      </c>
      <c r="T179">
        <v>2074</v>
      </c>
    </row>
    <row r="180" spans="16:20" ht="15">
      <c r="P180" s="60" t="s">
        <v>853</v>
      </c>
      <c r="Q180" s="60" t="s">
        <v>563</v>
      </c>
      <c r="T180">
        <v>2075</v>
      </c>
    </row>
    <row r="181" spans="16:20" ht="15">
      <c r="P181" s="60" t="s">
        <v>854</v>
      </c>
      <c r="Q181" s="60" t="s">
        <v>564</v>
      </c>
      <c r="T181">
        <v>2076</v>
      </c>
    </row>
    <row r="182" spans="16:20" ht="30">
      <c r="P182" s="60" t="s">
        <v>855</v>
      </c>
      <c r="Q182" s="60" t="s">
        <v>565</v>
      </c>
      <c r="T182">
        <v>2077</v>
      </c>
    </row>
    <row r="183" spans="16:20" ht="15">
      <c r="P183" s="60" t="s">
        <v>856</v>
      </c>
      <c r="Q183" s="60" t="s">
        <v>566</v>
      </c>
      <c r="T183">
        <v>2078</v>
      </c>
    </row>
    <row r="184" spans="16:20" ht="15">
      <c r="P184" s="60" t="s">
        <v>857</v>
      </c>
      <c r="Q184" s="60" t="s">
        <v>567</v>
      </c>
      <c r="T184">
        <v>2079</v>
      </c>
    </row>
    <row r="185" spans="16:20" ht="25.5" customHeight="1">
      <c r="P185" s="61" t="s">
        <v>858</v>
      </c>
      <c r="Q185" s="60" t="s">
        <v>568</v>
      </c>
      <c r="T185">
        <v>2080</v>
      </c>
    </row>
    <row r="186" spans="16:20" ht="30">
      <c r="P186" s="60" t="s">
        <v>859</v>
      </c>
      <c r="Q186" s="60" t="s">
        <v>569</v>
      </c>
      <c r="T186">
        <v>2081</v>
      </c>
    </row>
    <row r="187" spans="16:20" ht="30">
      <c r="P187" s="60" t="s">
        <v>860</v>
      </c>
      <c r="Q187" s="60" t="s">
        <v>570</v>
      </c>
      <c r="T187">
        <v>2082</v>
      </c>
    </row>
    <row r="188" spans="16:20" ht="15">
      <c r="P188" s="61" t="s">
        <v>861</v>
      </c>
      <c r="Q188" s="60" t="s">
        <v>571</v>
      </c>
      <c r="T188">
        <v>2083</v>
      </c>
    </row>
    <row r="189" spans="16:20" ht="30">
      <c r="P189" s="60" t="s">
        <v>862</v>
      </c>
      <c r="Q189" s="60" t="s">
        <v>572</v>
      </c>
      <c r="T189">
        <v>2084</v>
      </c>
    </row>
    <row r="190" spans="16:20" ht="30">
      <c r="P190" s="60" t="s">
        <v>863</v>
      </c>
      <c r="Q190" s="60" t="s">
        <v>573</v>
      </c>
      <c r="T190">
        <v>2085</v>
      </c>
    </row>
    <row r="191" spans="16:20" ht="30">
      <c r="P191" s="60" t="s">
        <v>864</v>
      </c>
      <c r="Q191" s="60" t="s">
        <v>574</v>
      </c>
      <c r="T191">
        <v>2086</v>
      </c>
    </row>
    <row r="192" spans="16:20" ht="25.5" customHeight="1">
      <c r="P192" s="61" t="s">
        <v>865</v>
      </c>
      <c r="Q192" s="60" t="s">
        <v>575</v>
      </c>
      <c r="T192">
        <v>2087</v>
      </c>
    </row>
    <row r="193" spans="16:20" ht="15">
      <c r="P193" s="60" t="s">
        <v>866</v>
      </c>
      <c r="Q193" s="60" t="s">
        <v>576</v>
      </c>
      <c r="T193">
        <v>2088</v>
      </c>
    </row>
    <row r="194" spans="16:20" ht="30">
      <c r="P194" s="60" t="s">
        <v>867</v>
      </c>
      <c r="Q194" s="60" t="s">
        <v>577</v>
      </c>
      <c r="T194">
        <v>2089</v>
      </c>
    </row>
    <row r="195" spans="16:20" ht="30">
      <c r="P195" s="60" t="s">
        <v>868</v>
      </c>
      <c r="Q195" s="60" t="s">
        <v>578</v>
      </c>
      <c r="T195">
        <v>2090</v>
      </c>
    </row>
    <row r="196" spans="16:20" ht="15">
      <c r="P196" s="60" t="s">
        <v>869</v>
      </c>
      <c r="Q196" s="60" t="s">
        <v>579</v>
      </c>
      <c r="T196">
        <v>2091</v>
      </c>
    </row>
    <row r="197" spans="16:20" ht="30">
      <c r="P197" s="60" t="s">
        <v>870</v>
      </c>
      <c r="Q197" s="60" t="s">
        <v>580</v>
      </c>
      <c r="T197">
        <v>2092</v>
      </c>
    </row>
    <row r="198" spans="16:20" ht="15">
      <c r="P198" s="60" t="s">
        <v>871</v>
      </c>
      <c r="Q198" s="60" t="s">
        <v>581</v>
      </c>
      <c r="T198">
        <v>2093</v>
      </c>
    </row>
    <row r="199" spans="16:20" ht="15">
      <c r="P199" s="60" t="s">
        <v>872</v>
      </c>
      <c r="Q199" s="60" t="s">
        <v>582</v>
      </c>
      <c r="T199">
        <v>2094</v>
      </c>
    </row>
    <row r="200" spans="16:20" ht="30">
      <c r="P200" s="61" t="s">
        <v>873</v>
      </c>
      <c r="Q200" s="60" t="s">
        <v>583</v>
      </c>
      <c r="T200">
        <v>2095</v>
      </c>
    </row>
    <row r="201" spans="16:20" ht="38.25" customHeight="1">
      <c r="P201" s="61" t="s">
        <v>874</v>
      </c>
      <c r="Q201" s="60" t="s">
        <v>584</v>
      </c>
      <c r="T201">
        <v>2096</v>
      </c>
    </row>
    <row r="202" spans="16:20" ht="30">
      <c r="P202" s="60" t="s">
        <v>875</v>
      </c>
      <c r="Q202" s="60" t="s">
        <v>585</v>
      </c>
      <c r="T202">
        <v>2097</v>
      </c>
    </row>
    <row r="203" spans="16:20" ht="30">
      <c r="P203" s="60" t="s">
        <v>876</v>
      </c>
      <c r="Q203" s="60" t="s">
        <v>586</v>
      </c>
      <c r="T203">
        <v>2098</v>
      </c>
    </row>
    <row r="204" spans="16:20" ht="30">
      <c r="P204" s="60" t="s">
        <v>877</v>
      </c>
      <c r="Q204" s="60" t="s">
        <v>587</v>
      </c>
      <c r="T204">
        <v>2099</v>
      </c>
    </row>
    <row r="205" spans="16:20" ht="30">
      <c r="P205" s="60" t="s">
        <v>878</v>
      </c>
      <c r="Q205" s="60" t="s">
        <v>588</v>
      </c>
    </row>
    <row r="206" spans="16:20" ht="15">
      <c r="P206" s="60" t="s">
        <v>879</v>
      </c>
      <c r="Q206" s="60" t="s">
        <v>589</v>
      </c>
    </row>
    <row r="207" spans="16:20" ht="60">
      <c r="P207" s="61" t="s">
        <v>880</v>
      </c>
      <c r="Q207" s="60" t="s">
        <v>590</v>
      </c>
    </row>
    <row r="208" spans="16:20" ht="15">
      <c r="P208" s="60" t="s">
        <v>881</v>
      </c>
      <c r="Q208" s="60" t="s">
        <v>591</v>
      </c>
    </row>
    <row r="209" spans="16:17" ht="30">
      <c r="P209" s="60" t="s">
        <v>882</v>
      </c>
      <c r="Q209" s="60" t="s">
        <v>592</v>
      </c>
    </row>
    <row r="210" spans="16:17" ht="25.5" customHeight="1">
      <c r="P210" s="61" t="s">
        <v>883</v>
      </c>
      <c r="Q210" s="60" t="s">
        <v>593</v>
      </c>
    </row>
    <row r="211" spans="16:17" ht="15">
      <c r="P211" s="60" t="s">
        <v>884</v>
      </c>
      <c r="Q211" s="60" t="s">
        <v>594</v>
      </c>
    </row>
    <row r="212" spans="16:17" ht="30">
      <c r="P212" s="60" t="s">
        <v>885</v>
      </c>
      <c r="Q212" s="60" t="s">
        <v>595</v>
      </c>
    </row>
    <row r="213" spans="16:17" ht="30">
      <c r="P213" s="60" t="s">
        <v>886</v>
      </c>
      <c r="Q213" s="60" t="s">
        <v>596</v>
      </c>
    </row>
    <row r="214" spans="16:17" ht="30">
      <c r="P214" s="60" t="s">
        <v>887</v>
      </c>
      <c r="Q214" s="60" t="s">
        <v>597</v>
      </c>
    </row>
    <row r="215" spans="16:17" ht="30">
      <c r="P215" s="60" t="s">
        <v>888</v>
      </c>
      <c r="Q215" s="60" t="s">
        <v>598</v>
      </c>
    </row>
    <row r="216" spans="16:17" ht="30">
      <c r="P216" s="60" t="s">
        <v>889</v>
      </c>
      <c r="Q216" s="60" t="s">
        <v>599</v>
      </c>
    </row>
    <row r="217" spans="16:17" ht="15">
      <c r="P217" s="61" t="s">
        <v>890</v>
      </c>
      <c r="Q217" s="60" t="s">
        <v>600</v>
      </c>
    </row>
    <row r="218" spans="16:17" ht="60">
      <c r="P218" s="61" t="s">
        <v>891</v>
      </c>
      <c r="Q218" s="60" t="s">
        <v>601</v>
      </c>
    </row>
    <row r="219" spans="16:17" ht="15">
      <c r="P219" s="60" t="s">
        <v>892</v>
      </c>
      <c r="Q219" s="60" t="s">
        <v>602</v>
      </c>
    </row>
    <row r="220" spans="16:17" ht="15">
      <c r="P220" s="60" t="s">
        <v>893</v>
      </c>
      <c r="Q220" s="60" t="s">
        <v>603</v>
      </c>
    </row>
    <row r="221" spans="16:17" ht="30">
      <c r="P221" s="60" t="s">
        <v>894</v>
      </c>
      <c r="Q221" s="60" t="s">
        <v>604</v>
      </c>
    </row>
    <row r="222" spans="16:17" ht="30">
      <c r="P222" s="60" t="s">
        <v>895</v>
      </c>
      <c r="Q222" s="60" t="s">
        <v>605</v>
      </c>
    </row>
    <row r="223" spans="16:17" ht="25.5" customHeight="1">
      <c r="P223" s="60" t="s">
        <v>896</v>
      </c>
      <c r="Q223" s="60" t="s">
        <v>606</v>
      </c>
    </row>
    <row r="224" spans="16:17" ht="30">
      <c r="P224" s="60" t="s">
        <v>897</v>
      </c>
      <c r="Q224" s="60" t="s">
        <v>607</v>
      </c>
    </row>
    <row r="225" spans="16:17" ht="15">
      <c r="P225" s="60" t="s">
        <v>898</v>
      </c>
      <c r="Q225" s="60" t="s">
        <v>608</v>
      </c>
    </row>
    <row r="226" spans="16:17" ht="25.5" customHeight="1">
      <c r="P226" s="61" t="s">
        <v>899</v>
      </c>
      <c r="Q226" s="60" t="s">
        <v>609</v>
      </c>
    </row>
    <row r="227" spans="16:17" ht="30">
      <c r="P227" s="60" t="s">
        <v>900</v>
      </c>
      <c r="Q227" s="60" t="s">
        <v>610</v>
      </c>
    </row>
    <row r="228" spans="16:17" ht="15">
      <c r="P228" s="60" t="s">
        <v>901</v>
      </c>
      <c r="Q228" s="60" t="s">
        <v>611</v>
      </c>
    </row>
    <row r="229" spans="16:17" ht="30">
      <c r="P229" s="61" t="s">
        <v>902</v>
      </c>
      <c r="Q229" s="60" t="s">
        <v>612</v>
      </c>
    </row>
    <row r="230" spans="16:17" ht="15">
      <c r="P230" s="60" t="s">
        <v>903</v>
      </c>
      <c r="Q230" s="60" t="s">
        <v>613</v>
      </c>
    </row>
    <row r="231" spans="16:17" ht="30">
      <c r="P231" s="60" t="s">
        <v>904</v>
      </c>
      <c r="Q231" s="60" t="s">
        <v>614</v>
      </c>
    </row>
    <row r="232" spans="16:17" ht="30">
      <c r="P232" s="60" t="s">
        <v>905</v>
      </c>
      <c r="Q232" s="60" t="s">
        <v>615</v>
      </c>
    </row>
    <row r="233" spans="16:17" ht="38.25" customHeight="1">
      <c r="P233" s="61" t="s">
        <v>906</v>
      </c>
      <c r="Q233" s="60" t="s">
        <v>616</v>
      </c>
    </row>
    <row r="234" spans="16:17" ht="30">
      <c r="P234" s="60" t="s">
        <v>907</v>
      </c>
      <c r="Q234" s="60" t="s">
        <v>617</v>
      </c>
    </row>
    <row r="235" spans="16:17" ht="25.5" customHeight="1">
      <c r="P235" s="61" t="s">
        <v>908</v>
      </c>
      <c r="Q235" s="60" t="s">
        <v>618</v>
      </c>
    </row>
    <row r="236" spans="16:17" ht="25.5" customHeight="1">
      <c r="P236" s="61" t="s">
        <v>909</v>
      </c>
      <c r="Q236" s="60" t="s">
        <v>619</v>
      </c>
    </row>
    <row r="237" spans="16:17" ht="15">
      <c r="P237" s="60" t="s">
        <v>910</v>
      </c>
      <c r="Q237" s="60" t="s">
        <v>620</v>
      </c>
    </row>
    <row r="238" spans="16:17" ht="25.5" customHeight="1">
      <c r="P238" s="61" t="s">
        <v>911</v>
      </c>
      <c r="Q238" s="60" t="s">
        <v>621</v>
      </c>
    </row>
    <row r="239" spans="16:17" ht="15">
      <c r="P239" s="60" t="s">
        <v>912</v>
      </c>
      <c r="Q239" s="60" t="s">
        <v>622</v>
      </c>
    </row>
    <row r="240" spans="16:17" ht="15">
      <c r="P240" s="60" t="s">
        <v>913</v>
      </c>
      <c r="Q240" s="60" t="s">
        <v>623</v>
      </c>
    </row>
    <row r="241" spans="16:17" ht="30">
      <c r="P241" s="60" t="s">
        <v>914</v>
      </c>
      <c r="Q241" s="60" t="s">
        <v>624</v>
      </c>
    </row>
    <row r="242" spans="16:17" ht="15">
      <c r="P242" s="60" t="s">
        <v>915</v>
      </c>
      <c r="Q242" s="60" t="s">
        <v>625</v>
      </c>
    </row>
    <row r="243" spans="16:17" ht="30">
      <c r="P243" s="60" t="s">
        <v>916</v>
      </c>
      <c r="Q243" s="60" t="s">
        <v>626</v>
      </c>
    </row>
    <row r="244" spans="16:17" ht="14.25">
      <c r="Q244" s="48"/>
    </row>
  </sheetData>
  <mergeCells count="1">
    <mergeCell ref="M3:N3"/>
  </mergeCells>
  <phoneticPr fontId="3"/>
  <dataValidations count="3">
    <dataValidation type="list" allowBlank="1" showInputMessage="1" showErrorMessage="1" sqref="H12" xr:uid="{CF561846-F75A-4EA3-BF9B-CA46B9A4D3CB}">
      <formula1>IF(VLOOKUP(H10,$A$11:$B$22,2,FALSE)=2,IF(MOD(A1,4)=0,$D$11:$D$39,$C$11:$C$38),IF(IFERROR(MATCH(VLOOKUP(H10,$A$11:$B$22,2,FALSE),$G$10:$G$13,0),0)&lt;&gt;0,$E$11:$E$40,$F$11:$F$41))</formula1>
    </dataValidation>
    <dataValidation type="list" allowBlank="1" showInputMessage="1" showErrorMessage="1" sqref="E19" xr:uid="{9F717499-DD33-49ED-AFBF-162272ECB9B2}">
      <formula1>$C$12:$C$42</formula1>
    </dataValidation>
    <dataValidation type="list" allowBlank="1" showInputMessage="1" showErrorMessage="1" sqref="EF5:EJ5" xr:uid="{04208560-0003-4DAA-B812-0AC4FDDEF15C}">
      <formula1>EA$6:EA$36</formula1>
    </dataValidation>
  </dataValidations>
  <pageMargins left="0.7" right="0.7" top="0.75" bottom="0.75" header="0.3" footer="0.3"/>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
</file>

<file path=customXml/itemProps1.xml><?xml version="1.0" encoding="utf-8"?>
<ds:datastoreItem xmlns:ds="http://schemas.openxmlformats.org/officeDocument/2006/customXml" ds:itemID="{F8C58A83-55EB-4698-812A-A72BCA26F3C5}">
  <ds:schemaRefs>
    <ds:schemaRef ds:uri="http://schemas.microsoft.com/DataMashup"/>
  </ds:schemaRefs>
</ds:datastoreItem>
</file>

<file path=docProps/app.xml><?xml version="1.0" encoding="utf-8"?>
<Properties xmlns="http://schemas.openxmlformats.org/officeDocument/2006/extended-properties" xmlns:vt="http://schemas.openxmlformats.org/officeDocument/2006/docPropsVTypes">
  <Template/>
  <TotalTime>157255200</TotalTime>
  <Pages>0</Pages>
  <Words>0</Words>
  <Characters>0</Characters>
  <Application>Microsoft Excel</Application>
  <DocSecurity>0</DocSecurity>
  <PresentationFormat/>
  <Lines>0</Lines>
  <Paragraphs>0</Paragraphs>
  <Slides>0</Slides>
  <Notes>0</Notes>
  <HiddenSlides>0</HiddenSlides>
  <MMClips>0</MMClips>
  <ScaleCrop>false</ScaleCrop>
  <HeadingPairs>
    <vt:vector size="4" baseType="variant">
      <vt:variant>
        <vt:lpstr>ワークシート</vt:lpstr>
      </vt:variant>
      <vt:variant>
        <vt:i4>5</vt:i4>
      </vt:variant>
      <vt:variant>
        <vt:lpstr>名前付き一覧</vt:lpstr>
      </vt:variant>
      <vt:variant>
        <vt:i4>3</vt:i4>
      </vt:variant>
    </vt:vector>
  </HeadingPairs>
  <TitlesOfParts>
    <vt:vector size="8" baseType="lpstr">
      <vt:lpstr>Form1_入学願書</vt:lpstr>
      <vt:lpstr>Form2_履歴書</vt:lpstr>
      <vt:lpstr>Form3_経費支弁書</vt:lpstr>
      <vt:lpstr>Ringual</vt:lpstr>
      <vt:lpstr>Lookups</vt:lpstr>
      <vt:lpstr>Form1_入学願書!Print_Area</vt:lpstr>
      <vt:lpstr>Form2_履歴書!Print_Area</vt:lpstr>
      <vt:lpstr>Form3_経費支弁書!Print_Area</vt:lpstr>
    </vt:vector>
  </TitlesOfParts>
  <Manager/>
  <Company>Planning and Promotion</Company>
  <LinksUpToDate>false</LinksUpToDate>
  <CharactersWithSpaces>0</CharactersWithSpaces>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ユニタス日本語学校</dc:creator>
  <cp:keywords/>
  <dc:description/>
  <cp:lastModifiedBy>亨 太田</cp:lastModifiedBy>
  <cp:revision/>
  <cp:lastPrinted>2025-07-31T02:43:17Z</cp:lastPrinted>
  <dcterms:created xsi:type="dcterms:W3CDTF">1997-07-09T05:14:37Z</dcterms:created>
  <dcterms:modified xsi:type="dcterms:W3CDTF">2025-08-26T06:48:25Z</dcterms:modified>
  <cp:category/>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1041-6.6.0.2724</vt:lpwstr>
  </property>
</Properties>
</file>